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IL\Desktop\2019 U12\Fikstür\"/>
    </mc:Choice>
  </mc:AlternateContent>
  <bookViews>
    <workbookView xWindow="0" yWindow="0" windowWidth="20490" windowHeight="7770" tabRatio="863" activeTab="4"/>
  </bookViews>
  <sheets>
    <sheet name="MAP" sheetId="48" r:id="rId1"/>
    <sheet name="GROUPS" sheetId="5" r:id="rId2"/>
    <sheet name="DAY 1-2 FIX" sheetId="1" r:id="rId3"/>
    <sheet name="DAY 3" sheetId="47" r:id="rId4"/>
    <sheet name="DAY 1-2 PTS" sheetId="6" r:id="rId5"/>
    <sheet name="Initial Setup" sheetId="7" r:id="rId6"/>
    <sheet name="Fixtures and Results" sheetId="8" r:id="rId7"/>
    <sheet name="League Table" sheetId="9" r:id="rId8"/>
    <sheet name="Setting" sheetId="10" r:id="rId9"/>
    <sheet name="Deduction" sheetId="11" r:id="rId10"/>
    <sheet name="Initial Setup (2)" sheetId="12" r:id="rId11"/>
    <sheet name="Fixtures and Results (2)" sheetId="13" r:id="rId12"/>
    <sheet name="League Table (2)" sheetId="14" r:id="rId13"/>
    <sheet name="Setting (2)" sheetId="15" r:id="rId14"/>
    <sheet name="Deduction (2)" sheetId="16" r:id="rId15"/>
    <sheet name="Initial Setup (3)" sheetId="17" r:id="rId16"/>
    <sheet name="Fixtures and Results (3)" sheetId="18" r:id="rId17"/>
    <sheet name="League Table (3)" sheetId="19" r:id="rId18"/>
    <sheet name="Setting (3)" sheetId="20" r:id="rId19"/>
    <sheet name="Deduction (3)" sheetId="21" r:id="rId20"/>
    <sheet name="Initial Setup (4)" sheetId="22" r:id="rId21"/>
    <sheet name="Fixtures and Results (4)" sheetId="23" r:id="rId22"/>
    <sheet name="League Table (4)" sheetId="24" r:id="rId23"/>
    <sheet name="Setting (4)" sheetId="25" r:id="rId24"/>
    <sheet name="Deduction (4)" sheetId="26" r:id="rId25"/>
    <sheet name="Initial Setup (5)" sheetId="27" r:id="rId26"/>
    <sheet name="Fixtures and Results (5)" sheetId="28" r:id="rId27"/>
    <sheet name="League Table (5)" sheetId="29" r:id="rId28"/>
    <sheet name="Setting (5)" sheetId="30" r:id="rId29"/>
    <sheet name="Deduction (5)" sheetId="31" r:id="rId30"/>
    <sheet name="Initial Setup (6)" sheetId="32" r:id="rId31"/>
    <sheet name="Fixtures and Results (6)" sheetId="33" r:id="rId32"/>
    <sheet name="League Table (6)" sheetId="34" r:id="rId33"/>
    <sheet name="Setting (6)" sheetId="35" r:id="rId34"/>
    <sheet name="Deduction (6)" sheetId="36" r:id="rId35"/>
    <sheet name="Initial Setup (7)" sheetId="37" r:id="rId36"/>
    <sheet name="Fixtures and Results (7)" sheetId="38" r:id="rId37"/>
    <sheet name="League Table (7)" sheetId="39" r:id="rId38"/>
    <sheet name="Setting (7)" sheetId="40" r:id="rId39"/>
    <sheet name="Deduction (7)" sheetId="41" r:id="rId40"/>
    <sheet name="Initial Setup (8)" sheetId="42" r:id="rId41"/>
    <sheet name="Fixtures and Results (8)" sheetId="43" r:id="rId42"/>
    <sheet name="League Table (8)" sheetId="44" r:id="rId43"/>
    <sheet name="Setting (8)" sheetId="45" r:id="rId44"/>
    <sheet name="Deduction (8)" sheetId="46" r:id="rId4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7" i="1" l="1"/>
  <c r="AN6" i="1"/>
  <c r="D15" i="47" l="1"/>
  <c r="D33" i="47" l="1"/>
  <c r="D29" i="47"/>
  <c r="M25" i="47"/>
  <c r="D25" i="47"/>
  <c r="M22" i="47"/>
  <c r="D22" i="47"/>
  <c r="M21" i="47"/>
  <c r="D21" i="47"/>
  <c r="S18" i="47"/>
  <c r="S17" i="47"/>
  <c r="S16" i="47"/>
  <c r="S15" i="47"/>
  <c r="J18" i="47"/>
  <c r="J17" i="47"/>
  <c r="J16" i="47"/>
  <c r="J15" i="47"/>
  <c r="M18" i="47"/>
  <c r="M17" i="47"/>
  <c r="M16" i="47"/>
  <c r="D18" i="47"/>
  <c r="D17" i="47"/>
  <c r="D16" i="47"/>
  <c r="M15" i="47"/>
  <c r="M12" i="47"/>
  <c r="M11" i="47"/>
  <c r="M10" i="47"/>
  <c r="M9" i="47"/>
  <c r="M8" i="47"/>
  <c r="M7" i="47"/>
  <c r="M6" i="47"/>
  <c r="M5" i="47"/>
  <c r="D12" i="47"/>
  <c r="D11" i="47"/>
  <c r="D10" i="47"/>
  <c r="D9" i="47"/>
  <c r="D8" i="47"/>
  <c r="D7" i="47"/>
  <c r="D6" i="47"/>
  <c r="D5" i="47"/>
  <c r="I33" i="47" l="1"/>
  <c r="I29" i="47"/>
  <c r="R25" i="47"/>
  <c r="H33" i="47" s="1"/>
  <c r="R22" i="47"/>
  <c r="Q25" i="47" s="1"/>
  <c r="R21" i="47"/>
  <c r="N25" i="47" s="1"/>
  <c r="R18" i="47"/>
  <c r="Q22" i="47" s="1"/>
  <c r="R17" i="47"/>
  <c r="Q21" i="47" s="1"/>
  <c r="R16" i="47"/>
  <c r="N22" i="47" s="1"/>
  <c r="R15" i="47"/>
  <c r="N21" i="47" s="1"/>
  <c r="R12" i="47"/>
  <c r="Q17" i="47" s="1"/>
  <c r="R11" i="47"/>
  <c r="Q18" i="47" s="1"/>
  <c r="R10" i="47"/>
  <c r="Q15" i="47" s="1"/>
  <c r="R9" i="47"/>
  <c r="Q16" i="47" s="1"/>
  <c r="R8" i="47"/>
  <c r="N18" i="47" s="1"/>
  <c r="R7" i="47"/>
  <c r="N17" i="47" s="1"/>
  <c r="R6" i="47"/>
  <c r="N16" i="47" s="1"/>
  <c r="R5" i="47"/>
  <c r="N15" i="47" s="1"/>
  <c r="F46" i="43" l="1"/>
  <c r="F45" i="43"/>
  <c r="F44" i="43"/>
  <c r="F43" i="43"/>
  <c r="F41" i="43"/>
  <c r="F40" i="43"/>
  <c r="F39" i="43"/>
  <c r="F38" i="43"/>
  <c r="F36" i="43"/>
  <c r="F35" i="43"/>
  <c r="F34" i="43"/>
  <c r="F33" i="43"/>
  <c r="F31" i="43"/>
  <c r="F30" i="43"/>
  <c r="F29" i="43"/>
  <c r="F28" i="43"/>
  <c r="F26" i="43"/>
  <c r="F25" i="43"/>
  <c r="F24" i="43"/>
  <c r="F23" i="43"/>
  <c r="F21" i="43"/>
  <c r="F20" i="43"/>
  <c r="F19" i="43"/>
  <c r="F18" i="43"/>
  <c r="F16" i="43"/>
  <c r="F15" i="43"/>
  <c r="F14" i="43"/>
  <c r="F13" i="43"/>
  <c r="F11" i="43"/>
  <c r="F10" i="43"/>
  <c r="F9" i="43"/>
  <c r="F8" i="43"/>
  <c r="F6" i="43"/>
  <c r="F5" i="43"/>
  <c r="F4" i="43"/>
  <c r="F3" i="43"/>
  <c r="E46" i="43"/>
  <c r="E45" i="43"/>
  <c r="E44" i="43"/>
  <c r="E43" i="43"/>
  <c r="E41" i="43"/>
  <c r="E40" i="43"/>
  <c r="E39" i="43"/>
  <c r="E38" i="43"/>
  <c r="E36" i="43"/>
  <c r="E35" i="43"/>
  <c r="E34" i="43"/>
  <c r="E33" i="43"/>
  <c r="E31" i="43"/>
  <c r="E30" i="43"/>
  <c r="E29" i="43"/>
  <c r="E28" i="43"/>
  <c r="E26" i="43"/>
  <c r="E25" i="43"/>
  <c r="E24" i="43"/>
  <c r="E23" i="43"/>
  <c r="E21" i="43"/>
  <c r="E20" i="43"/>
  <c r="E19" i="43"/>
  <c r="E18" i="43"/>
  <c r="E16" i="43"/>
  <c r="E15" i="43"/>
  <c r="E14" i="43"/>
  <c r="E13" i="43"/>
  <c r="E11" i="43"/>
  <c r="E10" i="43"/>
  <c r="E9" i="43"/>
  <c r="E8" i="43"/>
  <c r="E6" i="43"/>
  <c r="E5" i="43"/>
  <c r="E4" i="43"/>
  <c r="E3" i="43"/>
  <c r="G47" i="43"/>
  <c r="G42" i="43"/>
  <c r="G37" i="43"/>
  <c r="G32" i="43"/>
  <c r="G27" i="43"/>
  <c r="G22" i="43"/>
  <c r="G17" i="43"/>
  <c r="G12" i="43"/>
  <c r="G7" i="43"/>
  <c r="F46" i="38"/>
  <c r="F45" i="38"/>
  <c r="F44" i="38"/>
  <c r="F43" i="38"/>
  <c r="F41" i="38"/>
  <c r="F40" i="38"/>
  <c r="F39" i="38"/>
  <c r="F38" i="38"/>
  <c r="F36" i="38"/>
  <c r="F35" i="38"/>
  <c r="F34" i="38"/>
  <c r="F33" i="38"/>
  <c r="F31" i="38"/>
  <c r="F30" i="38"/>
  <c r="F29" i="38"/>
  <c r="F28" i="38"/>
  <c r="F26" i="38"/>
  <c r="F25" i="38"/>
  <c r="F24" i="38"/>
  <c r="F23" i="38"/>
  <c r="F21" i="38"/>
  <c r="F20" i="38"/>
  <c r="F19" i="38"/>
  <c r="F18" i="38"/>
  <c r="F16" i="38"/>
  <c r="F15" i="38"/>
  <c r="F14" i="38"/>
  <c r="F13" i="38"/>
  <c r="F11" i="38"/>
  <c r="F10" i="38"/>
  <c r="F9" i="38"/>
  <c r="F8" i="38"/>
  <c r="F6" i="38"/>
  <c r="F5" i="38"/>
  <c r="F4" i="38"/>
  <c r="F3" i="38"/>
  <c r="E46" i="38"/>
  <c r="E45" i="38"/>
  <c r="E44" i="38"/>
  <c r="E43" i="38"/>
  <c r="E41" i="38"/>
  <c r="E40" i="38"/>
  <c r="E39" i="38"/>
  <c r="E38" i="38"/>
  <c r="E36" i="38"/>
  <c r="E35" i="38"/>
  <c r="E34" i="38"/>
  <c r="E33" i="38"/>
  <c r="E31" i="38"/>
  <c r="E30" i="38"/>
  <c r="E29" i="38"/>
  <c r="E28" i="38"/>
  <c r="E26" i="38"/>
  <c r="E25" i="38"/>
  <c r="E24" i="38"/>
  <c r="E23" i="38"/>
  <c r="E21" i="38"/>
  <c r="E20" i="38"/>
  <c r="E19" i="38"/>
  <c r="E18" i="38"/>
  <c r="E16" i="38"/>
  <c r="E15" i="38"/>
  <c r="E14" i="38"/>
  <c r="E13" i="38"/>
  <c r="E11" i="38"/>
  <c r="E10" i="38"/>
  <c r="E9" i="38"/>
  <c r="E8" i="38"/>
  <c r="E6" i="38"/>
  <c r="E5" i="38"/>
  <c r="E4" i="38"/>
  <c r="E3" i="38"/>
  <c r="G47" i="38"/>
  <c r="G42" i="38"/>
  <c r="G37" i="38"/>
  <c r="G32" i="38"/>
  <c r="G27" i="38"/>
  <c r="G22" i="38"/>
  <c r="G17" i="38"/>
  <c r="G12" i="38"/>
  <c r="G7" i="38"/>
  <c r="F46" i="33"/>
  <c r="F45" i="33"/>
  <c r="F44" i="33"/>
  <c r="F43" i="33"/>
  <c r="F41" i="33"/>
  <c r="F40" i="33"/>
  <c r="F39" i="33"/>
  <c r="F38" i="33"/>
  <c r="F36" i="33"/>
  <c r="F35" i="33"/>
  <c r="F34" i="33"/>
  <c r="F33" i="33"/>
  <c r="F31" i="33"/>
  <c r="F30" i="33"/>
  <c r="F29" i="33"/>
  <c r="F28" i="33"/>
  <c r="F26" i="33"/>
  <c r="F25" i="33"/>
  <c r="F24" i="33"/>
  <c r="F23" i="33"/>
  <c r="F21" i="33"/>
  <c r="F20" i="33"/>
  <c r="F19" i="33"/>
  <c r="F18" i="33"/>
  <c r="F16" i="33"/>
  <c r="F15" i="33"/>
  <c r="F14" i="33"/>
  <c r="F13" i="33"/>
  <c r="F11" i="33"/>
  <c r="F10" i="33"/>
  <c r="F9" i="33"/>
  <c r="F8" i="33"/>
  <c r="F6" i="33"/>
  <c r="F5" i="33"/>
  <c r="F4" i="33"/>
  <c r="F3" i="33"/>
  <c r="E46" i="33"/>
  <c r="E45" i="33"/>
  <c r="E44" i="33"/>
  <c r="E43" i="33"/>
  <c r="E41" i="33"/>
  <c r="E40" i="33"/>
  <c r="E39" i="33"/>
  <c r="E38" i="33"/>
  <c r="E36" i="33"/>
  <c r="E35" i="33"/>
  <c r="E34" i="33"/>
  <c r="E33" i="33"/>
  <c r="E31" i="33"/>
  <c r="E30" i="33"/>
  <c r="E29" i="33"/>
  <c r="E28" i="33"/>
  <c r="E26" i="33"/>
  <c r="E25" i="33"/>
  <c r="E24" i="33"/>
  <c r="E23" i="33"/>
  <c r="E21" i="33"/>
  <c r="E20" i="33"/>
  <c r="E19" i="33"/>
  <c r="E18" i="33"/>
  <c r="E16" i="33"/>
  <c r="E15" i="33"/>
  <c r="E14" i="33"/>
  <c r="E13" i="33"/>
  <c r="E11" i="33"/>
  <c r="E10" i="33"/>
  <c r="E9" i="33"/>
  <c r="E8" i="33"/>
  <c r="E6" i="33"/>
  <c r="E5" i="33"/>
  <c r="E4" i="33"/>
  <c r="E3" i="33"/>
  <c r="G47" i="33"/>
  <c r="G42" i="33"/>
  <c r="G37" i="33"/>
  <c r="G32" i="33"/>
  <c r="G27" i="33"/>
  <c r="G22" i="33"/>
  <c r="G17" i="33"/>
  <c r="G12" i="33"/>
  <c r="G7" i="33"/>
  <c r="F46" i="28"/>
  <c r="F45" i="28"/>
  <c r="F44" i="28"/>
  <c r="F43" i="28"/>
  <c r="F41" i="28"/>
  <c r="F40" i="28"/>
  <c r="F39" i="28"/>
  <c r="F38" i="28"/>
  <c r="F36" i="28"/>
  <c r="F35" i="28"/>
  <c r="F34" i="28"/>
  <c r="F33" i="28"/>
  <c r="F31" i="28"/>
  <c r="F30" i="28"/>
  <c r="F29" i="28"/>
  <c r="F28" i="28"/>
  <c r="F26" i="28"/>
  <c r="F25" i="28"/>
  <c r="F24" i="28"/>
  <c r="F23" i="28"/>
  <c r="F21" i="28"/>
  <c r="F20" i="28"/>
  <c r="F19" i="28"/>
  <c r="F18" i="28"/>
  <c r="F16" i="28"/>
  <c r="F15" i="28"/>
  <c r="F14" i="28"/>
  <c r="F13" i="28"/>
  <c r="F11" i="28"/>
  <c r="F10" i="28"/>
  <c r="F9" i="28"/>
  <c r="F8" i="28"/>
  <c r="F6" i="28"/>
  <c r="F5" i="28"/>
  <c r="F4" i="28"/>
  <c r="F3" i="28"/>
  <c r="E46" i="28"/>
  <c r="E45" i="28"/>
  <c r="E44" i="28"/>
  <c r="E43" i="28"/>
  <c r="E41" i="28"/>
  <c r="E40" i="28"/>
  <c r="E39" i="28"/>
  <c r="E38" i="28"/>
  <c r="E36" i="28"/>
  <c r="E35" i="28"/>
  <c r="E34" i="28"/>
  <c r="E33" i="28"/>
  <c r="E31" i="28"/>
  <c r="E30" i="28"/>
  <c r="E29" i="28"/>
  <c r="E28" i="28"/>
  <c r="E26" i="28"/>
  <c r="E25" i="28"/>
  <c r="E24" i="28"/>
  <c r="E23" i="28"/>
  <c r="E21" i="28"/>
  <c r="E20" i="28"/>
  <c r="E19" i="28"/>
  <c r="E18" i="28"/>
  <c r="E16" i="28"/>
  <c r="E15" i="28"/>
  <c r="E14" i="28"/>
  <c r="E13" i="28"/>
  <c r="E11" i="28"/>
  <c r="E10" i="28"/>
  <c r="E9" i="28"/>
  <c r="E8" i="28"/>
  <c r="E6" i="28"/>
  <c r="E5" i="28"/>
  <c r="E4" i="28"/>
  <c r="E3" i="28"/>
  <c r="G47" i="28"/>
  <c r="G42" i="28"/>
  <c r="G37" i="28"/>
  <c r="G32" i="28"/>
  <c r="G27" i="28"/>
  <c r="G22" i="28"/>
  <c r="G17" i="28"/>
  <c r="G12" i="28"/>
  <c r="G7" i="28"/>
  <c r="F46" i="23"/>
  <c r="F45" i="23"/>
  <c r="F44" i="23"/>
  <c r="F43" i="23"/>
  <c r="F41" i="23"/>
  <c r="F40" i="23"/>
  <c r="F39" i="23"/>
  <c r="F38" i="23"/>
  <c r="F36" i="23"/>
  <c r="F35" i="23"/>
  <c r="F34" i="23"/>
  <c r="F33" i="23"/>
  <c r="F31" i="23"/>
  <c r="F30" i="23"/>
  <c r="F29" i="23"/>
  <c r="F28" i="23"/>
  <c r="F26" i="23"/>
  <c r="F25" i="23"/>
  <c r="F24" i="23"/>
  <c r="F23" i="23"/>
  <c r="F21" i="23"/>
  <c r="F20" i="23"/>
  <c r="F19" i="23"/>
  <c r="F18" i="23"/>
  <c r="F16" i="23"/>
  <c r="F15" i="23"/>
  <c r="F14" i="23"/>
  <c r="F13" i="23"/>
  <c r="F11" i="23"/>
  <c r="F10" i="23"/>
  <c r="F9" i="23"/>
  <c r="F8" i="23"/>
  <c r="F6" i="23"/>
  <c r="F5" i="23"/>
  <c r="F4" i="23"/>
  <c r="F3" i="23"/>
  <c r="E46" i="23"/>
  <c r="E45" i="23"/>
  <c r="E44" i="23"/>
  <c r="E43" i="23"/>
  <c r="E41" i="23"/>
  <c r="E40" i="23"/>
  <c r="E39" i="23"/>
  <c r="E38" i="23"/>
  <c r="E36" i="23"/>
  <c r="E35" i="23"/>
  <c r="E34" i="23"/>
  <c r="E33" i="23"/>
  <c r="E31" i="23"/>
  <c r="E30" i="23"/>
  <c r="E29" i="23"/>
  <c r="E28" i="23"/>
  <c r="E26" i="23"/>
  <c r="E25" i="23"/>
  <c r="E24" i="23"/>
  <c r="E23" i="23"/>
  <c r="E21" i="23"/>
  <c r="E20" i="23"/>
  <c r="E19" i="23"/>
  <c r="E18" i="23"/>
  <c r="E16" i="23"/>
  <c r="E15" i="23"/>
  <c r="E14" i="23"/>
  <c r="E13" i="23"/>
  <c r="E11" i="23"/>
  <c r="E10" i="23"/>
  <c r="E9" i="23"/>
  <c r="E8" i="23"/>
  <c r="E6" i="23"/>
  <c r="E5" i="23"/>
  <c r="E4" i="23"/>
  <c r="E3" i="23"/>
  <c r="G47" i="23"/>
  <c r="G42" i="23"/>
  <c r="G37" i="23"/>
  <c r="G32" i="23"/>
  <c r="G27" i="23"/>
  <c r="G22" i="23"/>
  <c r="G17" i="23"/>
  <c r="G12" i="23"/>
  <c r="G7" i="23"/>
  <c r="F46" i="18" l="1"/>
  <c r="F45" i="18"/>
  <c r="F44" i="18"/>
  <c r="F43" i="18"/>
  <c r="F41" i="18"/>
  <c r="F40" i="18"/>
  <c r="F39" i="18"/>
  <c r="F38" i="18"/>
  <c r="F36" i="18"/>
  <c r="F35" i="18"/>
  <c r="F34" i="18"/>
  <c r="F33" i="18"/>
  <c r="F31" i="18"/>
  <c r="F30" i="18"/>
  <c r="F29" i="18"/>
  <c r="F28" i="18"/>
  <c r="F26" i="18"/>
  <c r="F25" i="18"/>
  <c r="F24" i="18"/>
  <c r="F23" i="18"/>
  <c r="F21" i="18"/>
  <c r="F20" i="18"/>
  <c r="F19" i="18"/>
  <c r="F18" i="18"/>
  <c r="F16" i="18"/>
  <c r="F15" i="18"/>
  <c r="F14" i="18"/>
  <c r="F13" i="18"/>
  <c r="F11" i="18"/>
  <c r="F10" i="18"/>
  <c r="F9" i="18"/>
  <c r="F8" i="18"/>
  <c r="F6" i="18"/>
  <c r="F5" i="18"/>
  <c r="F4" i="18"/>
  <c r="F3" i="18"/>
  <c r="E46" i="18"/>
  <c r="E45" i="18"/>
  <c r="E44" i="18"/>
  <c r="E43" i="18"/>
  <c r="E41" i="18"/>
  <c r="E40" i="18"/>
  <c r="E39" i="18"/>
  <c r="E38" i="18"/>
  <c r="E36" i="18"/>
  <c r="E35" i="18"/>
  <c r="E34" i="18"/>
  <c r="E33" i="18"/>
  <c r="E31" i="18"/>
  <c r="E30" i="18"/>
  <c r="E29" i="18"/>
  <c r="E28" i="18"/>
  <c r="E26" i="18"/>
  <c r="E25" i="18"/>
  <c r="E24" i="18"/>
  <c r="E23" i="18"/>
  <c r="E21" i="18"/>
  <c r="E20" i="18"/>
  <c r="E19" i="18"/>
  <c r="E18" i="18"/>
  <c r="E16" i="18"/>
  <c r="E15" i="18"/>
  <c r="E14" i="18"/>
  <c r="E13" i="18"/>
  <c r="E11" i="18"/>
  <c r="E10" i="18"/>
  <c r="E9" i="18"/>
  <c r="E8" i="18"/>
  <c r="E6" i="18"/>
  <c r="E5" i="18"/>
  <c r="E4" i="18"/>
  <c r="E3" i="18"/>
  <c r="G47" i="18"/>
  <c r="G42" i="18"/>
  <c r="G37" i="18"/>
  <c r="G32" i="18"/>
  <c r="G27" i="18"/>
  <c r="G22" i="18"/>
  <c r="G17" i="18"/>
  <c r="G12" i="18"/>
  <c r="G7" i="18"/>
  <c r="F46" i="13"/>
  <c r="F45" i="13"/>
  <c r="F44" i="13"/>
  <c r="F43" i="13"/>
  <c r="F41" i="13"/>
  <c r="F40" i="13"/>
  <c r="F39" i="13"/>
  <c r="F38" i="13"/>
  <c r="F36" i="13"/>
  <c r="F35" i="13"/>
  <c r="F34" i="13"/>
  <c r="F33" i="13"/>
  <c r="F31" i="13"/>
  <c r="F30" i="13"/>
  <c r="F29" i="13"/>
  <c r="F28" i="13"/>
  <c r="F26" i="13"/>
  <c r="F25" i="13"/>
  <c r="F24" i="13"/>
  <c r="F23" i="13"/>
  <c r="F21" i="13"/>
  <c r="F20" i="13"/>
  <c r="F19" i="13"/>
  <c r="F18" i="13"/>
  <c r="F16" i="13"/>
  <c r="F15" i="13"/>
  <c r="F14" i="13"/>
  <c r="F13" i="13"/>
  <c r="F11" i="13"/>
  <c r="F10" i="13"/>
  <c r="F9" i="13"/>
  <c r="F8" i="13"/>
  <c r="F6" i="13"/>
  <c r="F5" i="13"/>
  <c r="F4" i="13"/>
  <c r="F3" i="13"/>
  <c r="E46" i="13"/>
  <c r="E45" i="13"/>
  <c r="E44" i="13"/>
  <c r="E43" i="13"/>
  <c r="E41" i="13"/>
  <c r="E40" i="13"/>
  <c r="E39" i="13"/>
  <c r="E38" i="13"/>
  <c r="E36" i="13"/>
  <c r="E35" i="13"/>
  <c r="E34" i="13"/>
  <c r="E33" i="13"/>
  <c r="E31" i="13"/>
  <c r="E30" i="13"/>
  <c r="E29" i="13"/>
  <c r="E28" i="13"/>
  <c r="E26" i="13"/>
  <c r="E25" i="13"/>
  <c r="E24" i="13"/>
  <c r="E23" i="13"/>
  <c r="E21" i="13"/>
  <c r="E20" i="13"/>
  <c r="E19" i="13"/>
  <c r="E18" i="13"/>
  <c r="E16" i="13"/>
  <c r="E15" i="13"/>
  <c r="E14" i="13"/>
  <c r="E13" i="13"/>
  <c r="E11" i="13"/>
  <c r="E10" i="13"/>
  <c r="E9" i="13"/>
  <c r="E8" i="13"/>
  <c r="E6" i="13"/>
  <c r="E5" i="13"/>
  <c r="E4" i="13"/>
  <c r="E3" i="13"/>
  <c r="G47" i="13"/>
  <c r="G42" i="13"/>
  <c r="G37" i="13"/>
  <c r="G32" i="13"/>
  <c r="G27" i="13"/>
  <c r="G22" i="13"/>
  <c r="G17" i="13"/>
  <c r="G12" i="13"/>
  <c r="G7" i="13"/>
  <c r="E11" i="42" l="1"/>
  <c r="E10" i="42"/>
  <c r="E9" i="42"/>
  <c r="E8" i="42"/>
  <c r="E7" i="42"/>
  <c r="E6" i="42"/>
  <c r="E5" i="42"/>
  <c r="E4" i="42"/>
  <c r="E3" i="42"/>
  <c r="C4" i="45" s="1"/>
  <c r="E11" i="37"/>
  <c r="E10" i="37"/>
  <c r="E9" i="37"/>
  <c r="E8" i="37"/>
  <c r="E7" i="37"/>
  <c r="E6" i="37"/>
  <c r="E5" i="37"/>
  <c r="E4" i="37"/>
  <c r="E3" i="37"/>
  <c r="C4" i="40" s="1"/>
  <c r="E11" i="32"/>
  <c r="E10" i="32"/>
  <c r="E9" i="32"/>
  <c r="E8" i="32"/>
  <c r="E7" i="32"/>
  <c r="E6" i="32"/>
  <c r="E5" i="32"/>
  <c r="E4" i="32"/>
  <c r="E3" i="32"/>
  <c r="C4" i="35" s="1"/>
  <c r="E11" i="27"/>
  <c r="E10" i="27"/>
  <c r="E9" i="27"/>
  <c r="E8" i="27"/>
  <c r="E7" i="27"/>
  <c r="E6" i="27"/>
  <c r="E5" i="27"/>
  <c r="E4" i="27"/>
  <c r="E3" i="27"/>
  <c r="C4" i="30" s="1"/>
  <c r="E11" i="22"/>
  <c r="E10" i="22"/>
  <c r="E9" i="22"/>
  <c r="E8" i="22"/>
  <c r="E7" i="22"/>
  <c r="E6" i="22"/>
  <c r="E5" i="22"/>
  <c r="E4" i="22"/>
  <c r="E3" i="22"/>
  <c r="C4" i="25" s="1"/>
  <c r="E11" i="17"/>
  <c r="E10" i="17"/>
  <c r="E9" i="17"/>
  <c r="E8" i="17"/>
  <c r="E7" i="17"/>
  <c r="E6" i="17"/>
  <c r="E5" i="17"/>
  <c r="E4" i="17"/>
  <c r="E3" i="17"/>
  <c r="E11" i="12"/>
  <c r="E10" i="12"/>
  <c r="E9" i="12"/>
  <c r="E8" i="12"/>
  <c r="E7" i="12"/>
  <c r="E6" i="12"/>
  <c r="E5" i="12"/>
  <c r="E4" i="12"/>
  <c r="E3" i="12"/>
  <c r="B3" i="46"/>
  <c r="D4" i="45"/>
  <c r="B7" i="44"/>
  <c r="B8" i="44" s="1"/>
  <c r="B9" i="44" s="1"/>
  <c r="B10" i="44" s="1"/>
  <c r="D4" i="42"/>
  <c r="B4" i="46" s="1"/>
  <c r="B3" i="41"/>
  <c r="D4" i="40"/>
  <c r="D5" i="40" s="1"/>
  <c r="B7" i="39"/>
  <c r="B8" i="39" s="1"/>
  <c r="B9" i="39" s="1"/>
  <c r="D4" i="37"/>
  <c r="B3" i="36"/>
  <c r="D5" i="35"/>
  <c r="D4" i="35"/>
  <c r="B7" i="34"/>
  <c r="B8" i="34" s="1"/>
  <c r="B9" i="34" s="1"/>
  <c r="D4" i="32"/>
  <c r="D5" i="32" s="1"/>
  <c r="B3" i="31"/>
  <c r="D4" i="30"/>
  <c r="D5" i="30" s="1"/>
  <c r="B8" i="29"/>
  <c r="B9" i="29" s="1"/>
  <c r="B7" i="29"/>
  <c r="D4" i="27"/>
  <c r="B3" i="26"/>
  <c r="D4" i="25"/>
  <c r="D5" i="25" s="1"/>
  <c r="B7" i="24"/>
  <c r="D6" i="22"/>
  <c r="D7" i="22" s="1"/>
  <c r="D5" i="22"/>
  <c r="D4" i="22"/>
  <c r="B3" i="21"/>
  <c r="D4" i="20"/>
  <c r="D5" i="20" s="1"/>
  <c r="B8" i="19"/>
  <c r="B7" i="19"/>
  <c r="D4" i="17"/>
  <c r="B4" i="21" s="1"/>
  <c r="C4" i="21" s="1"/>
  <c r="C4" i="20"/>
  <c r="B3" i="16"/>
  <c r="D4" i="15"/>
  <c r="D5" i="15" s="1"/>
  <c r="B7" i="14"/>
  <c r="D4" i="12"/>
  <c r="B4" i="16" s="1"/>
  <c r="C4" i="16" l="1"/>
  <c r="C4" i="46"/>
  <c r="B11" i="44"/>
  <c r="C5" i="45"/>
  <c r="D5" i="45"/>
  <c r="D5" i="42"/>
  <c r="C3" i="46"/>
  <c r="B10" i="39"/>
  <c r="D6" i="40"/>
  <c r="B4" i="41"/>
  <c r="C4" i="41" s="1"/>
  <c r="C5" i="40"/>
  <c r="D5" i="37"/>
  <c r="C3" i="41"/>
  <c r="B5" i="36"/>
  <c r="C5" i="36" s="1"/>
  <c r="C6" i="35"/>
  <c r="D6" i="32"/>
  <c r="B10" i="34"/>
  <c r="D6" i="35"/>
  <c r="B4" i="36"/>
  <c r="C4" i="36" s="1"/>
  <c r="C5" i="35"/>
  <c r="C3" i="36"/>
  <c r="B10" i="29"/>
  <c r="B4" i="31"/>
  <c r="C4" i="31" s="1"/>
  <c r="C5" i="30"/>
  <c r="D5" i="27"/>
  <c r="D6" i="30"/>
  <c r="C3" i="31"/>
  <c r="B7" i="26"/>
  <c r="C7" i="26" s="1"/>
  <c r="C8" i="25"/>
  <c r="D8" i="22"/>
  <c r="B6" i="26"/>
  <c r="C6" i="26" s="1"/>
  <c r="C7" i="25"/>
  <c r="B4" i="26"/>
  <c r="C4" i="26" s="1"/>
  <c r="C5" i="25"/>
  <c r="B5" i="26"/>
  <c r="C5" i="26" s="1"/>
  <c r="C6" i="25"/>
  <c r="B8" i="24"/>
  <c r="C3" i="26"/>
  <c r="D6" i="25"/>
  <c r="D6" i="20"/>
  <c r="D5" i="17"/>
  <c r="C5" i="20"/>
  <c r="B9" i="19"/>
  <c r="C3" i="21"/>
  <c r="C5" i="15"/>
  <c r="D5" i="12"/>
  <c r="B8" i="14"/>
  <c r="C3" i="16"/>
  <c r="C4" i="15"/>
  <c r="D6" i="15"/>
  <c r="E13" i="8"/>
  <c r="F13" i="8"/>
  <c r="E14" i="8"/>
  <c r="F15" i="8"/>
  <c r="F14" i="8"/>
  <c r="E15" i="8"/>
  <c r="E16" i="8"/>
  <c r="F16" i="8"/>
  <c r="E3" i="7"/>
  <c r="C4" i="10" s="1"/>
  <c r="E6" i="1"/>
  <c r="G25" i="1" s="1"/>
  <c r="E7" i="1"/>
  <c r="J40" i="1" s="1"/>
  <c r="E8" i="1"/>
  <c r="E9" i="1"/>
  <c r="G45" i="1" s="1"/>
  <c r="E10" i="1"/>
  <c r="J20" i="1" s="1"/>
  <c r="E11" i="1"/>
  <c r="G31" i="1" s="1"/>
  <c r="E12" i="1"/>
  <c r="G46" i="1" s="1"/>
  <c r="E13" i="1"/>
  <c r="G38" i="1" s="1"/>
  <c r="E14" i="1"/>
  <c r="J24" i="1" s="1"/>
  <c r="E3" i="8"/>
  <c r="F3" i="8"/>
  <c r="E4" i="8"/>
  <c r="F4" i="8"/>
  <c r="F5" i="8"/>
  <c r="E5" i="8"/>
  <c r="F6" i="8"/>
  <c r="E6" i="8"/>
  <c r="F8" i="8"/>
  <c r="E8" i="8"/>
  <c r="E9" i="8"/>
  <c r="F9" i="8"/>
  <c r="F10" i="8"/>
  <c r="E10" i="8"/>
  <c r="E11" i="8"/>
  <c r="F11" i="8"/>
  <c r="E18" i="8"/>
  <c r="F18" i="8"/>
  <c r="F19" i="8"/>
  <c r="E19" i="8"/>
  <c r="E20" i="8"/>
  <c r="F20" i="8"/>
  <c r="F21" i="8"/>
  <c r="E21" i="8"/>
  <c r="E23" i="8"/>
  <c r="F23" i="8"/>
  <c r="F24" i="8"/>
  <c r="E24" i="8"/>
  <c r="E25" i="8"/>
  <c r="F25" i="8"/>
  <c r="F26" i="8"/>
  <c r="E26" i="8"/>
  <c r="E28" i="8"/>
  <c r="F28" i="8"/>
  <c r="F29" i="8"/>
  <c r="E29" i="8"/>
  <c r="E30" i="8"/>
  <c r="F30" i="8"/>
  <c r="F31" i="8"/>
  <c r="E31" i="8"/>
  <c r="E33" i="8"/>
  <c r="F33" i="8"/>
  <c r="F34" i="8"/>
  <c r="E34" i="8"/>
  <c r="E35" i="8"/>
  <c r="F35" i="8"/>
  <c r="F36" i="8"/>
  <c r="E36" i="8"/>
  <c r="E38" i="8"/>
  <c r="F38" i="8"/>
  <c r="F39" i="8"/>
  <c r="E39" i="8"/>
  <c r="E40" i="8"/>
  <c r="F40" i="8"/>
  <c r="F41" i="8"/>
  <c r="E41" i="8"/>
  <c r="E43" i="8"/>
  <c r="F44" i="8"/>
  <c r="F43" i="8"/>
  <c r="E44" i="8"/>
  <c r="E45" i="8"/>
  <c r="F45" i="8"/>
  <c r="F46" i="8"/>
  <c r="E46" i="8"/>
  <c r="E4" i="7"/>
  <c r="E5" i="7"/>
  <c r="E6" i="7"/>
  <c r="E7" i="7"/>
  <c r="E8" i="7"/>
  <c r="E9" i="7"/>
  <c r="E10" i="7"/>
  <c r="E11" i="7"/>
  <c r="G47" i="8"/>
  <c r="G42" i="8"/>
  <c r="G37" i="8"/>
  <c r="G32" i="8"/>
  <c r="G27" i="8"/>
  <c r="G22" i="8"/>
  <c r="G17" i="8"/>
  <c r="G12" i="8"/>
  <c r="G7" i="8"/>
  <c r="BB14" i="1"/>
  <c r="BD70" i="1" s="1"/>
  <c r="D43" i="43" s="1"/>
  <c r="BB13" i="1"/>
  <c r="BG61" i="1" s="1"/>
  <c r="G36" i="43" s="1"/>
  <c r="BB12" i="1"/>
  <c r="BG67" i="1" s="1"/>
  <c r="G41" i="43" s="1"/>
  <c r="BB11" i="1"/>
  <c r="BG73" i="1" s="1"/>
  <c r="G46" i="43" s="1"/>
  <c r="BB10" i="1"/>
  <c r="BG20" i="1" s="1"/>
  <c r="G6" i="43" s="1"/>
  <c r="BB9" i="1"/>
  <c r="BD65" i="1" s="1"/>
  <c r="D39" i="43" s="1"/>
  <c r="BB8" i="1"/>
  <c r="BD62" i="1" s="1"/>
  <c r="D37" i="43" s="1"/>
  <c r="BB7" i="1"/>
  <c r="BG52" i="1" s="1"/>
  <c r="G29" i="43" s="1"/>
  <c r="AU14" i="1"/>
  <c r="AW70" i="1" s="1"/>
  <c r="D43" i="38" s="1"/>
  <c r="AU13" i="1"/>
  <c r="AW28" i="1" s="1"/>
  <c r="D12" i="38" s="1"/>
  <c r="AU12" i="1"/>
  <c r="AW24" i="1" s="1"/>
  <c r="D8" i="38" s="1"/>
  <c r="AU11" i="1"/>
  <c r="AZ60" i="1" s="1"/>
  <c r="G35" i="38" s="1"/>
  <c r="AU10" i="1"/>
  <c r="AZ66" i="1" s="1"/>
  <c r="G40" i="38" s="1"/>
  <c r="AU9" i="1"/>
  <c r="AW55" i="1" s="1"/>
  <c r="D32" i="38" s="1"/>
  <c r="AU8" i="1"/>
  <c r="AW51" i="1" s="1"/>
  <c r="D28" i="38" s="1"/>
  <c r="AU7" i="1"/>
  <c r="AZ70" i="1" s="1"/>
  <c r="G43" i="38" s="1"/>
  <c r="AN14" i="1"/>
  <c r="AP60" i="1" s="1"/>
  <c r="D35" i="33" s="1"/>
  <c r="AN13" i="1"/>
  <c r="AP66" i="1" s="1"/>
  <c r="D40" i="33" s="1"/>
  <c r="AN12" i="1"/>
  <c r="AS53" i="1" s="1"/>
  <c r="G30" i="33" s="1"/>
  <c r="AN11" i="1"/>
  <c r="AP31" i="1" s="1"/>
  <c r="D13" i="33" s="1"/>
  <c r="AN10" i="1"/>
  <c r="AP59" i="1" s="1"/>
  <c r="D34" i="33" s="1"/>
  <c r="AN9" i="1"/>
  <c r="AP20" i="1" s="1"/>
  <c r="D6" i="33" s="1"/>
  <c r="AN8" i="1"/>
  <c r="AP39" i="1" s="1"/>
  <c r="D20" i="33" s="1"/>
  <c r="AG14" i="1"/>
  <c r="AL65" i="1" s="1"/>
  <c r="G39" i="28" s="1"/>
  <c r="AG13" i="1"/>
  <c r="AL71" i="1" s="1"/>
  <c r="G44" i="28" s="1"/>
  <c r="AG12" i="1"/>
  <c r="AL18" i="1" s="1"/>
  <c r="G4" i="28" s="1"/>
  <c r="AG11" i="1"/>
  <c r="AL60" i="1" s="1"/>
  <c r="G35" i="28" s="1"/>
  <c r="AG10" i="1"/>
  <c r="AG9" i="1"/>
  <c r="AL58" i="1" s="1"/>
  <c r="G33" i="28" s="1"/>
  <c r="AG8" i="1"/>
  <c r="AL19" i="1" s="1"/>
  <c r="G5" i="28" s="1"/>
  <c r="AG7" i="1"/>
  <c r="AI34" i="1" s="1"/>
  <c r="D16" i="28" s="1"/>
  <c r="Z14" i="1"/>
  <c r="AE54" i="1" s="1"/>
  <c r="G31" i="23" s="1"/>
  <c r="Z13" i="1"/>
  <c r="AE61" i="1" s="1"/>
  <c r="G36" i="23" s="1"/>
  <c r="Z12" i="1"/>
  <c r="AB72" i="1" s="1"/>
  <c r="D45" i="23" s="1"/>
  <c r="Z11" i="1"/>
  <c r="AE25" i="1" s="1"/>
  <c r="G9" i="23" s="1"/>
  <c r="Z10" i="1"/>
  <c r="AE66" i="1" s="1"/>
  <c r="G40" i="23" s="1"/>
  <c r="Z9" i="1"/>
  <c r="Z8" i="1"/>
  <c r="AE46" i="1" s="1"/>
  <c r="G24" i="23" s="1"/>
  <c r="Z7" i="1"/>
  <c r="AE26" i="1" s="1"/>
  <c r="G10" i="23" s="1"/>
  <c r="S14" i="1"/>
  <c r="U70" i="1" s="1"/>
  <c r="D43" i="18" s="1"/>
  <c r="S13" i="1"/>
  <c r="X71" i="1" s="1"/>
  <c r="G44" i="18" s="1"/>
  <c r="S12" i="1"/>
  <c r="U24" i="1" s="1"/>
  <c r="D8" i="18" s="1"/>
  <c r="S11" i="1"/>
  <c r="U67" i="1" s="1"/>
  <c r="D41" i="18" s="1"/>
  <c r="S10" i="1"/>
  <c r="X66" i="1" s="1"/>
  <c r="G40" i="18" s="1"/>
  <c r="S9" i="1"/>
  <c r="S8" i="1"/>
  <c r="X64" i="1" s="1"/>
  <c r="G38" i="18" s="1"/>
  <c r="S7" i="1"/>
  <c r="U47" i="1" s="1"/>
  <c r="D25" i="18" s="1"/>
  <c r="L14" i="1"/>
  <c r="N48" i="1" s="1"/>
  <c r="D26" i="13" s="1"/>
  <c r="L13" i="1"/>
  <c r="Q71" i="1" s="1"/>
  <c r="G44" i="13" s="1"/>
  <c r="L12" i="1"/>
  <c r="Q67" i="1" s="1"/>
  <c r="G41" i="13" s="1"/>
  <c r="L11" i="1"/>
  <c r="N52" i="1" s="1"/>
  <c r="D29" i="13" s="1"/>
  <c r="L10" i="1"/>
  <c r="L9" i="1"/>
  <c r="N20" i="1" s="1"/>
  <c r="D6" i="13" s="1"/>
  <c r="L8" i="1"/>
  <c r="Q34" i="1" s="1"/>
  <c r="G16" i="13" s="1"/>
  <c r="L7" i="1"/>
  <c r="Q52" i="1" s="1"/>
  <c r="G29" i="13" s="1"/>
  <c r="BB6" i="1"/>
  <c r="BG59" i="1" s="1"/>
  <c r="G34" i="43" s="1"/>
  <c r="AU6" i="1"/>
  <c r="AW64" i="1" s="1"/>
  <c r="D38" i="38" s="1"/>
  <c r="AS59" i="1"/>
  <c r="G34" i="33" s="1"/>
  <c r="AG6" i="1"/>
  <c r="AL48" i="1" s="1"/>
  <c r="G26" i="28" s="1"/>
  <c r="Z6" i="1"/>
  <c r="AE33" i="1" s="1"/>
  <c r="G15" i="23" s="1"/>
  <c r="S6" i="1"/>
  <c r="U74" i="1" s="1"/>
  <c r="D47" i="18" s="1"/>
  <c r="L6" i="1"/>
  <c r="N40" i="1" s="1"/>
  <c r="D21" i="13" s="1"/>
  <c r="D4" i="7"/>
  <c r="D5" i="7"/>
  <c r="B5" i="11"/>
  <c r="B4" i="11"/>
  <c r="B3" i="11"/>
  <c r="C3" i="11" s="1"/>
  <c r="D4" i="10"/>
  <c r="D5" i="10"/>
  <c r="D6" i="10" s="1"/>
  <c r="D7" i="10" s="1"/>
  <c r="D8" i="10" s="1"/>
  <c r="D9" i="10" s="1"/>
  <c r="D10" i="10" s="1"/>
  <c r="D11" i="10" s="1"/>
  <c r="D12" i="10" s="1"/>
  <c r="D13" i="10" s="1"/>
  <c r="B7" i="9"/>
  <c r="B8" i="9" s="1"/>
  <c r="B9" i="9"/>
  <c r="B10" i="9" s="1"/>
  <c r="B11" i="9"/>
  <c r="B12" i="9" s="1"/>
  <c r="B13" i="9" s="1"/>
  <c r="B14" i="9" s="1"/>
  <c r="B15" i="9" s="1"/>
  <c r="BD68" i="1"/>
  <c r="D42" i="43" s="1"/>
  <c r="AW73" i="1"/>
  <c r="D46" i="38" s="1"/>
  <c r="AZ72" i="1"/>
  <c r="G45" i="38" s="1"/>
  <c r="AZ51" i="1"/>
  <c r="G28" i="38" s="1"/>
  <c r="AW37" i="1"/>
  <c r="D18" i="38" s="1"/>
  <c r="AZ20" i="1"/>
  <c r="G6" i="38" s="1"/>
  <c r="AW20" i="1"/>
  <c r="D6" i="38" s="1"/>
  <c r="AP73" i="1"/>
  <c r="D46" i="33" s="1"/>
  <c r="AS70" i="1"/>
  <c r="G43" i="33" s="1"/>
  <c r="AP68" i="1"/>
  <c r="D42" i="33" s="1"/>
  <c r="AS66" i="1"/>
  <c r="G40" i="33" s="1"/>
  <c r="AP65" i="1"/>
  <c r="D39" i="33" s="1"/>
  <c r="AP61" i="1"/>
  <c r="D36" i="33" s="1"/>
  <c r="AS60" i="1"/>
  <c r="G35" i="33" s="1"/>
  <c r="AP58" i="1"/>
  <c r="D33" i="33" s="1"/>
  <c r="AS52" i="1"/>
  <c r="G29" i="33" s="1"/>
  <c r="AS51" i="1"/>
  <c r="G28" i="33" s="1"/>
  <c r="AP49" i="1"/>
  <c r="D27" i="33" s="1"/>
  <c r="AS48" i="1"/>
  <c r="G26" i="33" s="1"/>
  <c r="AP47" i="1"/>
  <c r="D25" i="33" s="1"/>
  <c r="AS40" i="1"/>
  <c r="G21" i="33" s="1"/>
  <c r="AP37" i="1"/>
  <c r="D18" i="33" s="1"/>
  <c r="AP34" i="1"/>
  <c r="D16" i="33" s="1"/>
  <c r="AS32" i="1"/>
  <c r="G14" i="33" s="1"/>
  <c r="AS26" i="1"/>
  <c r="G10" i="33" s="1"/>
  <c r="AP26" i="1"/>
  <c r="D10" i="33" s="1"/>
  <c r="AP25" i="1"/>
  <c r="D9" i="33" s="1"/>
  <c r="AS18" i="1"/>
  <c r="G4" i="33" s="1"/>
  <c r="AP18" i="1"/>
  <c r="D4" i="33" s="1"/>
  <c r="AL72" i="1"/>
  <c r="G45" i="28" s="1"/>
  <c r="AL66" i="1"/>
  <c r="G40" i="28" s="1"/>
  <c r="AI65" i="1"/>
  <c r="D39" i="28" s="1"/>
  <c r="AI55" i="1"/>
  <c r="D32" i="28" s="1"/>
  <c r="AL51" i="1"/>
  <c r="G28" i="28" s="1"/>
  <c r="AI49" i="1"/>
  <c r="D27" i="28" s="1"/>
  <c r="AI45" i="1"/>
  <c r="D23" i="28" s="1"/>
  <c r="AL38" i="1"/>
  <c r="G19" i="28" s="1"/>
  <c r="AI33" i="1"/>
  <c r="D15" i="28" s="1"/>
  <c r="AL27" i="1"/>
  <c r="G11" i="28" s="1"/>
  <c r="AL26" i="1"/>
  <c r="G10" i="28" s="1"/>
  <c r="AL20" i="1"/>
  <c r="G6" i="28" s="1"/>
  <c r="AI20" i="1"/>
  <c r="D6" i="28" s="1"/>
  <c r="AB73" i="1"/>
  <c r="D46" i="23" s="1"/>
  <c r="AE72" i="1"/>
  <c r="G45" i="23" s="1"/>
  <c r="AB68" i="1"/>
  <c r="D42" i="23" s="1"/>
  <c r="AB65" i="1"/>
  <c r="D39" i="23" s="1"/>
  <c r="AB62" i="1"/>
  <c r="D37" i="23" s="1"/>
  <c r="AE59" i="1"/>
  <c r="G34" i="23" s="1"/>
  <c r="AB59" i="1"/>
  <c r="D34" i="23" s="1"/>
  <c r="AE58" i="1"/>
  <c r="G33" i="23" s="1"/>
  <c r="AB55" i="1"/>
  <c r="D32" i="23" s="1"/>
  <c r="AB49" i="1"/>
  <c r="D27" i="23" s="1"/>
  <c r="AE48" i="1"/>
  <c r="G26" i="23" s="1"/>
  <c r="AB45" i="1"/>
  <c r="D23" i="23" s="1"/>
  <c r="AE38" i="1"/>
  <c r="G19" i="23" s="1"/>
  <c r="AB33" i="1"/>
  <c r="D15" i="23" s="1"/>
  <c r="AE32" i="1"/>
  <c r="G14" i="23" s="1"/>
  <c r="AE27" i="1"/>
  <c r="G11" i="23" s="1"/>
  <c r="AB27" i="1"/>
  <c r="D11" i="23" s="1"/>
  <c r="AB25" i="1"/>
  <c r="D9" i="23" s="1"/>
  <c r="AE20" i="1"/>
  <c r="G6" i="23" s="1"/>
  <c r="AB20" i="1"/>
  <c r="D6" i="23" s="1"/>
  <c r="U73" i="1"/>
  <c r="D46" i="18" s="1"/>
  <c r="X72" i="1"/>
  <c r="G45" i="18" s="1"/>
  <c r="U71" i="1"/>
  <c r="D44" i="18" s="1"/>
  <c r="X70" i="1"/>
  <c r="G43" i="18" s="1"/>
  <c r="U68" i="1"/>
  <c r="D42" i="18" s="1"/>
  <c r="U65" i="1"/>
  <c r="D39" i="18" s="1"/>
  <c r="U64" i="1"/>
  <c r="D38" i="18" s="1"/>
  <c r="X59" i="1"/>
  <c r="G34" i="18" s="1"/>
  <c r="X58" i="1"/>
  <c r="G33" i="18" s="1"/>
  <c r="U55" i="1"/>
  <c r="D32" i="18" s="1"/>
  <c r="X52" i="1"/>
  <c r="G29" i="18" s="1"/>
  <c r="X51" i="1"/>
  <c r="G28" i="18" s="1"/>
  <c r="X48" i="1"/>
  <c r="G26" i="18" s="1"/>
  <c r="X46" i="1"/>
  <c r="G24" i="18" s="1"/>
  <c r="U45" i="1"/>
  <c r="D23" i="18" s="1"/>
  <c r="X38" i="1"/>
  <c r="G19" i="18" s="1"/>
  <c r="U37" i="1"/>
  <c r="D18" i="18" s="1"/>
  <c r="U34" i="1"/>
  <c r="D16" i="18" s="1"/>
  <c r="X33" i="1"/>
  <c r="G15" i="18" s="1"/>
  <c r="U33" i="1"/>
  <c r="D15" i="18" s="1"/>
  <c r="X32" i="1"/>
  <c r="G14" i="18" s="1"/>
  <c r="X27" i="1"/>
  <c r="G11" i="18" s="1"/>
  <c r="U26" i="1"/>
  <c r="D10" i="18" s="1"/>
  <c r="U25" i="1"/>
  <c r="D9" i="18" s="1"/>
  <c r="X20" i="1"/>
  <c r="G6" i="18" s="1"/>
  <c r="U20" i="1"/>
  <c r="D6" i="18" s="1"/>
  <c r="X19" i="1"/>
  <c r="G5" i="18" s="1"/>
  <c r="X17" i="1"/>
  <c r="G3" i="18" s="1"/>
  <c r="N71" i="1"/>
  <c r="D44" i="13" s="1"/>
  <c r="N68" i="1"/>
  <c r="D42" i="13" s="1"/>
  <c r="Q66" i="1"/>
  <c r="G40" i="13" s="1"/>
  <c r="N59" i="1"/>
  <c r="D34" i="13" s="1"/>
  <c r="Q58" i="1"/>
  <c r="G33" i="13" s="1"/>
  <c r="N49" i="1"/>
  <c r="D27" i="13" s="1"/>
  <c r="N45" i="1"/>
  <c r="D23" i="13" s="1"/>
  <c r="N39" i="1"/>
  <c r="D20" i="13" s="1"/>
  <c r="N37" i="1"/>
  <c r="D18" i="13" s="1"/>
  <c r="N33" i="1"/>
  <c r="D15" i="13" s="1"/>
  <c r="Q27" i="1"/>
  <c r="G11" i="13" s="1"/>
  <c r="Q20" i="1"/>
  <c r="G6" i="13" s="1"/>
  <c r="Q19" i="1"/>
  <c r="G5" i="13" s="1"/>
  <c r="AZ18" i="1" l="1"/>
  <c r="G4" i="38" s="1"/>
  <c r="AW35" i="1"/>
  <c r="D17" i="38" s="1"/>
  <c r="AZ53" i="1"/>
  <c r="G30" i="38" s="1"/>
  <c r="AZ38" i="1"/>
  <c r="G19" i="38" s="1"/>
  <c r="AP33" i="1"/>
  <c r="D15" i="33" s="1"/>
  <c r="AI61" i="1"/>
  <c r="D36" i="28" s="1"/>
  <c r="AL37" i="1"/>
  <c r="G18" i="28" s="1"/>
  <c r="AI72" i="1"/>
  <c r="D45" i="28" s="1"/>
  <c r="AI19" i="1"/>
  <c r="D5" i="28" s="1"/>
  <c r="AL25" i="1"/>
  <c r="G9" i="28" s="1"/>
  <c r="AB46" i="1"/>
  <c r="D24" i="23" s="1"/>
  <c r="AE67" i="1"/>
  <c r="G41" i="23" s="1"/>
  <c r="AB71" i="1"/>
  <c r="D44" i="23" s="1"/>
  <c r="AB39" i="1"/>
  <c r="D20" i="23" s="1"/>
  <c r="J47" i="1"/>
  <c r="J70" i="1"/>
  <c r="C4" i="11"/>
  <c r="Q40" i="1"/>
  <c r="G21" i="13" s="1"/>
  <c r="X26" i="1"/>
  <c r="G10" i="18" s="1"/>
  <c r="X40" i="1"/>
  <c r="G21" i="18" s="1"/>
  <c r="U58" i="1"/>
  <c r="D33" i="18" s="1"/>
  <c r="AZ19" i="1"/>
  <c r="G5" i="38" s="1"/>
  <c r="AI58" i="1"/>
  <c r="D33" i="28" s="1"/>
  <c r="AS19" i="1"/>
  <c r="G5" i="33" s="1"/>
  <c r="AW71" i="1"/>
  <c r="D44" i="38" s="1"/>
  <c r="U18" i="1"/>
  <c r="D4" i="18" s="1"/>
  <c r="Q26" i="1"/>
  <c r="G10" i="13" s="1"/>
  <c r="N58" i="1"/>
  <c r="D33" i="13" s="1"/>
  <c r="AE40" i="1"/>
  <c r="G21" i="23" s="1"/>
  <c r="AZ34" i="1"/>
  <c r="G16" i="38" s="1"/>
  <c r="AL40" i="1"/>
  <c r="G21" i="28" s="1"/>
  <c r="BD58" i="1"/>
  <c r="D33" i="43" s="1"/>
  <c r="BG65" i="1"/>
  <c r="G39" i="43" s="1"/>
  <c r="BD21" i="1"/>
  <c r="D7" i="43" s="1"/>
  <c r="BG54" i="1"/>
  <c r="G31" i="43" s="1"/>
  <c r="BD60" i="1"/>
  <c r="D35" i="43" s="1"/>
  <c r="BG24" i="1"/>
  <c r="G8" i="43" s="1"/>
  <c r="BD48" i="1"/>
  <c r="D26" i="43" s="1"/>
  <c r="BD24" i="1"/>
  <c r="D8" i="43" s="1"/>
  <c r="BG53" i="1"/>
  <c r="G30" i="43" s="1"/>
  <c r="BD26" i="1"/>
  <c r="D10" i="43" s="1"/>
  <c r="BD37" i="1"/>
  <c r="D18" i="43" s="1"/>
  <c r="BG32" i="1"/>
  <c r="G14" i="43" s="1"/>
  <c r="BG40" i="1"/>
  <c r="G21" i="43" s="1"/>
  <c r="BD64" i="1"/>
  <c r="D38" i="43" s="1"/>
  <c r="BG17" i="1"/>
  <c r="G3" i="43" s="1"/>
  <c r="BG48" i="1"/>
  <c r="G26" i="43" s="1"/>
  <c r="BD53" i="1"/>
  <c r="D30" i="43" s="1"/>
  <c r="AZ24" i="1"/>
  <c r="G8" i="38" s="1"/>
  <c r="AW21" i="1"/>
  <c r="D7" i="38" s="1"/>
  <c r="AZ65" i="1"/>
  <c r="G39" i="38" s="1"/>
  <c r="AW49" i="1"/>
  <c r="D27" i="38" s="1"/>
  <c r="AW26" i="1"/>
  <c r="D10" i="38" s="1"/>
  <c r="AW59" i="1"/>
  <c r="D34" i="38" s="1"/>
  <c r="AZ58" i="1"/>
  <c r="G33" i="38" s="1"/>
  <c r="AW65" i="1"/>
  <c r="D39" i="38" s="1"/>
  <c r="AW39" i="1"/>
  <c r="D20" i="38" s="1"/>
  <c r="AW62" i="1"/>
  <c r="D37" i="38" s="1"/>
  <c r="AZ46" i="1"/>
  <c r="G24" i="38" s="1"/>
  <c r="AZ64" i="1"/>
  <c r="G38" i="38" s="1"/>
  <c r="AW27" i="1"/>
  <c r="D11" i="38" s="1"/>
  <c r="AZ52" i="1"/>
  <c r="G29" i="38" s="1"/>
  <c r="AW34" i="1"/>
  <c r="D16" i="38" s="1"/>
  <c r="AW68" i="1"/>
  <c r="D42" i="38" s="1"/>
  <c r="AW47" i="1"/>
  <c r="D25" i="38" s="1"/>
  <c r="AW18" i="1"/>
  <c r="D4" i="38" s="1"/>
  <c r="AZ26" i="1"/>
  <c r="G10" i="38" s="1"/>
  <c r="AZ40" i="1"/>
  <c r="G21" i="38" s="1"/>
  <c r="AW58" i="1"/>
  <c r="D33" i="38" s="1"/>
  <c r="AP21" i="1"/>
  <c r="D7" i="33" s="1"/>
  <c r="AP72" i="1"/>
  <c r="D45" i="33" s="1"/>
  <c r="AS37" i="1"/>
  <c r="G18" i="33" s="1"/>
  <c r="AS38" i="1"/>
  <c r="G19" i="33" s="1"/>
  <c r="AP55" i="1"/>
  <c r="D32" i="33" s="1"/>
  <c r="AS72" i="1"/>
  <c r="G45" i="33" s="1"/>
  <c r="AS27" i="1"/>
  <c r="G11" i="33" s="1"/>
  <c r="AP45" i="1"/>
  <c r="D23" i="33" s="1"/>
  <c r="AP71" i="1"/>
  <c r="D44" i="33" s="1"/>
  <c r="AS46" i="1"/>
  <c r="G24" i="33" s="1"/>
  <c r="AP62" i="1"/>
  <c r="D37" i="33" s="1"/>
  <c r="AP27" i="1"/>
  <c r="D11" i="33" s="1"/>
  <c r="AP51" i="1"/>
  <c r="D28" i="33" s="1"/>
  <c r="AS64" i="1"/>
  <c r="G38" i="33" s="1"/>
  <c r="AS34" i="1"/>
  <c r="G16" i="33" s="1"/>
  <c r="AI17" i="1"/>
  <c r="D3" i="28" s="1"/>
  <c r="AI51" i="1"/>
  <c r="D28" i="28" s="1"/>
  <c r="AI27" i="1"/>
  <c r="D11" i="28" s="1"/>
  <c r="AI68" i="1"/>
  <c r="D42" i="28" s="1"/>
  <c r="AI18" i="1"/>
  <c r="D4" i="28" s="1"/>
  <c r="AL52" i="1"/>
  <c r="G29" i="28" s="1"/>
  <c r="AI71" i="1"/>
  <c r="D44" i="28" s="1"/>
  <c r="AI39" i="1"/>
  <c r="D20" i="28" s="1"/>
  <c r="AL46" i="1"/>
  <c r="G24" i="28" s="1"/>
  <c r="AL64" i="1"/>
  <c r="G38" i="28" s="1"/>
  <c r="AL70" i="1"/>
  <c r="G43" i="28" s="1"/>
  <c r="AI47" i="1"/>
  <c r="D25" i="28" s="1"/>
  <c r="AE64" i="1"/>
  <c r="G38" i="23" s="1"/>
  <c r="AE34" i="1"/>
  <c r="G16" i="23" s="1"/>
  <c r="AB51" i="1"/>
  <c r="D28" i="23" s="1"/>
  <c r="AB34" i="1"/>
  <c r="D16" i="23" s="1"/>
  <c r="AE70" i="1"/>
  <c r="G43" i="23" s="1"/>
  <c r="AB58" i="1"/>
  <c r="D33" i="23" s="1"/>
  <c r="X65" i="1"/>
  <c r="G39" i="18" s="1"/>
  <c r="U62" i="1"/>
  <c r="D37" i="18" s="1"/>
  <c r="U51" i="1"/>
  <c r="D28" i="18" s="1"/>
  <c r="X34" i="1"/>
  <c r="G16" i="18" s="1"/>
  <c r="U27" i="1"/>
  <c r="D11" i="18" s="1"/>
  <c r="U40" i="1"/>
  <c r="D21" i="18" s="1"/>
  <c r="U53" i="1"/>
  <c r="D30" i="18" s="1"/>
  <c r="N66" i="1"/>
  <c r="D40" i="13" s="1"/>
  <c r="N55" i="1"/>
  <c r="D32" i="13" s="1"/>
  <c r="Q72" i="1"/>
  <c r="G45" i="13" s="1"/>
  <c r="Q38" i="1"/>
  <c r="G19" i="13" s="1"/>
  <c r="N65" i="1"/>
  <c r="D39" i="13" s="1"/>
  <c r="N62" i="1"/>
  <c r="D37" i="13" s="1"/>
  <c r="N27" i="1"/>
  <c r="D11" i="13" s="1"/>
  <c r="Q64" i="1"/>
  <c r="G38" i="13" s="1"/>
  <c r="Q46" i="1"/>
  <c r="G24" i="13" s="1"/>
  <c r="N51" i="1"/>
  <c r="D28" i="13" s="1"/>
  <c r="Q70" i="1"/>
  <c r="G43" i="13" s="1"/>
  <c r="N18" i="1"/>
  <c r="D4" i="13" s="1"/>
  <c r="N34" i="1"/>
  <c r="D16" i="13" s="1"/>
  <c r="N47" i="1"/>
  <c r="D25" i="13" s="1"/>
  <c r="J60" i="1"/>
  <c r="G35" i="8" s="1"/>
  <c r="C5" i="11"/>
  <c r="AB70" i="1"/>
  <c r="D43" i="23" s="1"/>
  <c r="J59" i="1"/>
  <c r="G34" i="8" s="1"/>
  <c r="J48" i="1"/>
  <c r="BG72" i="1"/>
  <c r="G45" i="43" s="1"/>
  <c r="BD55" i="1"/>
  <c r="D32" i="43" s="1"/>
  <c r="BG38" i="1"/>
  <c r="G19" i="43" s="1"/>
  <c r="BD20" i="1"/>
  <c r="D6" i="43" s="1"/>
  <c r="BD59" i="1"/>
  <c r="D34" i="43" s="1"/>
  <c r="BG51" i="1"/>
  <c r="G28" i="43" s="1"/>
  <c r="BD45" i="1"/>
  <c r="D23" i="43" s="1"/>
  <c r="BG58" i="1"/>
  <c r="G33" i="43" s="1"/>
  <c r="BG27" i="1"/>
  <c r="G11" i="43" s="1"/>
  <c r="BD33" i="1"/>
  <c r="D15" i="43" s="1"/>
  <c r="BD27" i="1"/>
  <c r="D11" i="43" s="1"/>
  <c r="BG46" i="1"/>
  <c r="G24" i="43" s="1"/>
  <c r="BD34" i="1"/>
  <c r="D16" i="43" s="1"/>
  <c r="BG33" i="1"/>
  <c r="G15" i="43" s="1"/>
  <c r="BD25" i="1"/>
  <c r="D9" i="43" s="1"/>
  <c r="N64" i="1"/>
  <c r="D38" i="13" s="1"/>
  <c r="Q33" i="1"/>
  <c r="G15" i="13" s="1"/>
  <c r="N74" i="1"/>
  <c r="D47" i="13" s="1"/>
  <c r="AB40" i="1"/>
  <c r="D21" i="23" s="1"/>
  <c r="AB53" i="1"/>
  <c r="D30" i="23" s="1"/>
  <c r="AS20" i="1"/>
  <c r="G6" i="33" s="1"/>
  <c r="AP41" i="1"/>
  <c r="D22" i="33" s="1"/>
  <c r="BG66" i="1"/>
  <c r="G40" i="43" s="1"/>
  <c r="Q17" i="1"/>
  <c r="G3" i="13" s="1"/>
  <c r="N53" i="1"/>
  <c r="D30" i="13" s="1"/>
  <c r="Q73" i="1"/>
  <c r="G46" i="13" s="1"/>
  <c r="Q48" i="1"/>
  <c r="G26" i="13" s="1"/>
  <c r="N25" i="1"/>
  <c r="D9" i="13" s="1"/>
  <c r="Q59" i="1"/>
  <c r="G34" i="13" s="1"/>
  <c r="N67" i="1"/>
  <c r="D41" i="13" s="1"/>
  <c r="AB67" i="1"/>
  <c r="D41" i="23" s="1"/>
  <c r="AW31" i="1"/>
  <c r="D13" i="38" s="1"/>
  <c r="Q25" i="1"/>
  <c r="G9" i="13" s="1"/>
  <c r="Q60" i="1"/>
  <c r="G35" i="13" s="1"/>
  <c r="AE17" i="1"/>
  <c r="G3" i="23" s="1"/>
  <c r="AE45" i="1"/>
  <c r="G23" i="23" s="1"/>
  <c r="AZ32" i="1"/>
  <c r="G14" i="38" s="1"/>
  <c r="BD35" i="1"/>
  <c r="D17" i="43" s="1"/>
  <c r="BD49" i="1"/>
  <c r="D27" i="43" s="1"/>
  <c r="J73" i="1"/>
  <c r="G46" i="8" s="1"/>
  <c r="G41" i="1"/>
  <c r="D22" i="8" s="1"/>
  <c r="J66" i="1"/>
  <c r="G40" i="8" s="1"/>
  <c r="G24" i="1"/>
  <c r="D8" i="8" s="1"/>
  <c r="G58" i="1"/>
  <c r="D33" i="8" s="1"/>
  <c r="J72" i="1"/>
  <c r="BD73" i="1"/>
  <c r="D46" i="43" s="1"/>
  <c r="G19" i="1"/>
  <c r="D5" i="8" s="1"/>
  <c r="AL34" i="1"/>
  <c r="G16" i="28" s="1"/>
  <c r="AI62" i="1"/>
  <c r="D37" i="28" s="1"/>
  <c r="AS58" i="1"/>
  <c r="G33" i="33" s="1"/>
  <c r="AZ27" i="1"/>
  <c r="G11" i="38" s="1"/>
  <c r="BD32" i="1"/>
  <c r="D14" i="43" s="1"/>
  <c r="BG39" i="1"/>
  <c r="G20" i="43" s="1"/>
  <c r="B16" i="9"/>
  <c r="Z15" i="9"/>
  <c r="V15" i="9"/>
  <c r="R15" i="9"/>
  <c r="N15" i="9"/>
  <c r="J15" i="9"/>
  <c r="F15" i="9"/>
  <c r="AA15" i="9"/>
  <c r="U15" i="9"/>
  <c r="P15" i="9"/>
  <c r="K15" i="9"/>
  <c r="E15" i="9"/>
  <c r="Y15" i="9"/>
  <c r="T15" i="9"/>
  <c r="O15" i="9"/>
  <c r="I15" i="9"/>
  <c r="D15" i="9"/>
  <c r="L15" i="9"/>
  <c r="D14" i="10"/>
  <c r="L13" i="10"/>
  <c r="H15" i="9"/>
  <c r="S15" i="9"/>
  <c r="G8" i="8"/>
  <c r="D6" i="7"/>
  <c r="C6" i="10"/>
  <c r="W15" i="9"/>
  <c r="C15" i="9"/>
  <c r="M15" i="9"/>
  <c r="X15" i="9"/>
  <c r="G15" i="9"/>
  <c r="Q15" i="9"/>
  <c r="AB74" i="1"/>
  <c r="D47" i="23" s="1"/>
  <c r="AB64" i="1"/>
  <c r="D38" i="23" s="1"/>
  <c r="BD74" i="1"/>
  <c r="D47" i="43" s="1"/>
  <c r="BD40" i="1"/>
  <c r="D21" i="43" s="1"/>
  <c r="N73" i="1"/>
  <c r="D46" i="13" s="1"/>
  <c r="Q51" i="1"/>
  <c r="G28" i="13" s="1"/>
  <c r="Q32" i="1"/>
  <c r="G14" i="13" s="1"/>
  <c r="N26" i="1"/>
  <c r="D10" i="13" s="1"/>
  <c r="U59" i="1"/>
  <c r="D34" i="18" s="1"/>
  <c r="U49" i="1"/>
  <c r="D27" i="18" s="1"/>
  <c r="AE51" i="1"/>
  <c r="G28" i="23" s="1"/>
  <c r="AB37" i="1"/>
  <c r="D18" i="23" s="1"/>
  <c r="AB26" i="1"/>
  <c r="D10" i="23" s="1"/>
  <c r="AI73" i="1"/>
  <c r="D46" i="28" s="1"/>
  <c r="AI59" i="1"/>
  <c r="D34" i="28" s="1"/>
  <c r="AI37" i="1"/>
  <c r="D18" i="28" s="1"/>
  <c r="AL32" i="1"/>
  <c r="G14" i="28" s="1"/>
  <c r="AI26" i="1"/>
  <c r="D10" i="28" s="1"/>
  <c r="AI48" i="1"/>
  <c r="D26" i="28" s="1"/>
  <c r="AL39" i="1"/>
  <c r="G20" i="28" s="1"/>
  <c r="BG70" i="1"/>
  <c r="G43" i="43" s="1"/>
  <c r="BD47" i="1"/>
  <c r="D25" i="43" s="1"/>
  <c r="BG26" i="1"/>
  <c r="G10" i="43" s="1"/>
  <c r="BD18" i="1"/>
  <c r="D4" i="43" s="1"/>
  <c r="G60" i="1"/>
  <c r="G32" i="1"/>
  <c r="J39" i="1"/>
  <c r="J65" i="1"/>
  <c r="C7" i="10"/>
  <c r="G25" i="8"/>
  <c r="G21" i="8"/>
  <c r="G27" i="1"/>
  <c r="J19" i="1"/>
  <c r="J64" i="1"/>
  <c r="G26" i="8"/>
  <c r="U39" i="1"/>
  <c r="D20" i="18" s="1"/>
  <c r="U46" i="1"/>
  <c r="D24" i="18" s="1"/>
  <c r="X67" i="1"/>
  <c r="G41" i="18" s="1"/>
  <c r="AE19" i="1"/>
  <c r="G5" i="23" s="1"/>
  <c r="AP28" i="1"/>
  <c r="D12" i="33" s="1"/>
  <c r="AW33" i="1"/>
  <c r="D15" i="38" s="1"/>
  <c r="AW45" i="1"/>
  <c r="D23" i="38" s="1"/>
  <c r="AZ71" i="1"/>
  <c r="G44" i="38" s="1"/>
  <c r="G43" i="8"/>
  <c r="G6" i="8"/>
  <c r="G18" i="1"/>
  <c r="G68" i="1"/>
  <c r="J52" i="1"/>
  <c r="G47" i="1"/>
  <c r="J26" i="1"/>
  <c r="J18" i="1"/>
  <c r="J45" i="1"/>
  <c r="J33" i="1"/>
  <c r="D19" i="8"/>
  <c r="D23" i="8"/>
  <c r="C5" i="10"/>
  <c r="G45" i="8"/>
  <c r="D24" i="8"/>
  <c r="D13" i="8"/>
  <c r="D9" i="8"/>
  <c r="B5" i="46"/>
  <c r="C5" i="46" s="1"/>
  <c r="C6" i="45"/>
  <c r="D6" i="42"/>
  <c r="D6" i="45"/>
  <c r="B12" i="44"/>
  <c r="D7" i="40"/>
  <c r="B5" i="41"/>
  <c r="C5" i="41" s="1"/>
  <c r="D6" i="37"/>
  <c r="C6" i="40"/>
  <c r="B11" i="39"/>
  <c r="D7" i="35"/>
  <c r="B11" i="34"/>
  <c r="B6" i="36"/>
  <c r="C6" i="36" s="1"/>
  <c r="C7" i="35"/>
  <c r="D7" i="32"/>
  <c r="D7" i="30"/>
  <c r="B5" i="31"/>
  <c r="C5" i="31" s="1"/>
  <c r="C6" i="30"/>
  <c r="D6" i="27"/>
  <c r="B11" i="29"/>
  <c r="B8" i="26"/>
  <c r="C8" i="26" s="1"/>
  <c r="D9" i="22"/>
  <c r="C9" i="25"/>
  <c r="B9" i="24"/>
  <c r="D7" i="25"/>
  <c r="B5" i="21"/>
  <c r="C5" i="21" s="1"/>
  <c r="D6" i="17"/>
  <c r="C6" i="20"/>
  <c r="B10" i="19"/>
  <c r="D7" i="20"/>
  <c r="B9" i="14"/>
  <c r="B5" i="16"/>
  <c r="C5" i="16" s="1"/>
  <c r="C6" i="15"/>
  <c r="D6" i="12"/>
  <c r="D7" i="15"/>
  <c r="BG34" i="1"/>
  <c r="G16" i="43" s="1"/>
  <c r="BD51" i="1"/>
  <c r="D28" i="43" s="1"/>
  <c r="BG64" i="1"/>
  <c r="G38" i="43" s="1"/>
  <c r="BD71" i="1"/>
  <c r="D44" i="43" s="1"/>
  <c r="BD28" i="1"/>
  <c r="D12" i="43" s="1"/>
  <c r="BG71" i="1"/>
  <c r="G44" i="43" s="1"/>
  <c r="BD17" i="1"/>
  <c r="D3" i="43" s="1"/>
  <c r="BD38" i="1"/>
  <c r="D19" i="43" s="1"/>
  <c r="BD66" i="1"/>
  <c r="D40" i="43" s="1"/>
  <c r="BG31" i="1"/>
  <c r="G13" i="43" s="1"/>
  <c r="BG47" i="1"/>
  <c r="G25" i="43" s="1"/>
  <c r="BD39" i="1"/>
  <c r="D20" i="43" s="1"/>
  <c r="BD54" i="1"/>
  <c r="D31" i="43" s="1"/>
  <c r="BG19" i="1"/>
  <c r="G5" i="43" s="1"/>
  <c r="AZ31" i="1"/>
  <c r="G13" i="38" s="1"/>
  <c r="AZ17" i="1"/>
  <c r="G3" i="38" s="1"/>
  <c r="AW25" i="1"/>
  <c r="D9" i="38" s="1"/>
  <c r="AW32" i="1"/>
  <c r="D14" i="38" s="1"/>
  <c r="AW38" i="1"/>
  <c r="D19" i="38" s="1"/>
  <c r="AW53" i="1"/>
  <c r="D30" i="38" s="1"/>
  <c r="AZ59" i="1"/>
  <c r="G34" i="38" s="1"/>
  <c r="AW66" i="1"/>
  <c r="D40" i="38" s="1"/>
  <c r="AZ47" i="1"/>
  <c r="G25" i="38" s="1"/>
  <c r="AW60" i="1"/>
  <c r="D35" i="38" s="1"/>
  <c r="AW74" i="1"/>
  <c r="D47" i="38" s="1"/>
  <c r="AW48" i="1"/>
  <c r="D26" i="38" s="1"/>
  <c r="AW54" i="1"/>
  <c r="D31" i="38" s="1"/>
  <c r="AZ61" i="1"/>
  <c r="G36" i="38" s="1"/>
  <c r="AZ33" i="1"/>
  <c r="G15" i="38" s="1"/>
  <c r="AZ39" i="1"/>
  <c r="G20" i="38" s="1"/>
  <c r="AZ48" i="1"/>
  <c r="G26" i="38" s="1"/>
  <c r="AZ54" i="1"/>
  <c r="G31" i="38" s="1"/>
  <c r="AW40" i="1"/>
  <c r="D21" i="38" s="1"/>
  <c r="AW17" i="1"/>
  <c r="D3" i="38" s="1"/>
  <c r="AS31" i="1"/>
  <c r="G13" i="33" s="1"/>
  <c r="AS24" i="1"/>
  <c r="G8" i="33" s="1"/>
  <c r="AP32" i="1"/>
  <c r="D14" i="33" s="1"/>
  <c r="AS47" i="1"/>
  <c r="G25" i="33" s="1"/>
  <c r="AS54" i="1"/>
  <c r="G31" i="33" s="1"/>
  <c r="AS61" i="1"/>
  <c r="G36" i="33" s="1"/>
  <c r="AP70" i="1"/>
  <c r="D43" i="33" s="1"/>
  <c r="AP54" i="1"/>
  <c r="D31" i="33" s="1"/>
  <c r="AP17" i="1"/>
  <c r="D3" i="33" s="1"/>
  <c r="AP48" i="1"/>
  <c r="D26" i="33" s="1"/>
  <c r="AS39" i="1"/>
  <c r="G20" i="33" s="1"/>
  <c r="AS71" i="1"/>
  <c r="G44" i="33" s="1"/>
  <c r="AP38" i="1"/>
  <c r="D19" i="33" s="1"/>
  <c r="AS65" i="1"/>
  <c r="G39" i="33" s="1"/>
  <c r="AI60" i="1"/>
  <c r="D35" i="28" s="1"/>
  <c r="AI54" i="1"/>
  <c r="D31" i="28" s="1"/>
  <c r="AL61" i="1"/>
  <c r="G36" i="28" s="1"/>
  <c r="AI70" i="1"/>
  <c r="D43" i="28" s="1"/>
  <c r="AI28" i="1"/>
  <c r="D12" i="28" s="1"/>
  <c r="AL54" i="1"/>
  <c r="G31" i="28" s="1"/>
  <c r="AI21" i="1"/>
  <c r="D7" i="28" s="1"/>
  <c r="AL31" i="1"/>
  <c r="G13" i="28" s="1"/>
  <c r="AI38" i="1"/>
  <c r="D19" i="28" s="1"/>
  <c r="AL47" i="1"/>
  <c r="G25" i="28" s="1"/>
  <c r="AI66" i="1"/>
  <c r="D40" i="28" s="1"/>
  <c r="AL24" i="1"/>
  <c r="G8" i="28" s="1"/>
  <c r="AI32" i="1"/>
  <c r="D14" i="28" s="1"/>
  <c r="AB21" i="1"/>
  <c r="D7" i="23" s="1"/>
  <c r="AE31" i="1"/>
  <c r="G13" i="23" s="1"/>
  <c r="AB38" i="1"/>
  <c r="D19" i="23" s="1"/>
  <c r="AE65" i="1"/>
  <c r="G39" i="23" s="1"/>
  <c r="AE24" i="1"/>
  <c r="G8" i="23" s="1"/>
  <c r="AB32" i="1"/>
  <c r="D14" i="23" s="1"/>
  <c r="AE52" i="1"/>
  <c r="G29" i="23" s="1"/>
  <c r="AB66" i="1"/>
  <c r="D40" i="23" s="1"/>
  <c r="AE71" i="1"/>
  <c r="G44" i="23" s="1"/>
  <c r="AB28" i="1"/>
  <c r="D12" i="23" s="1"/>
  <c r="AB17" i="1"/>
  <c r="D3" i="23" s="1"/>
  <c r="AB47" i="1"/>
  <c r="D25" i="23" s="1"/>
  <c r="AB60" i="1"/>
  <c r="D35" i="23" s="1"/>
  <c r="AE39" i="1"/>
  <c r="G20" i="23" s="1"/>
  <c r="AE47" i="1"/>
  <c r="G25" i="23" s="1"/>
  <c r="AB54" i="1"/>
  <c r="D31" i="23" s="1"/>
  <c r="AB18" i="1"/>
  <c r="D4" i="23" s="1"/>
  <c r="AB48" i="1"/>
  <c r="D26" i="23" s="1"/>
  <c r="U21" i="1"/>
  <c r="D7" i="18" s="1"/>
  <c r="X31" i="1"/>
  <c r="G13" i="18" s="1"/>
  <c r="U38" i="1"/>
  <c r="D19" i="18" s="1"/>
  <c r="U66" i="1"/>
  <c r="D40" i="18" s="1"/>
  <c r="X24" i="1"/>
  <c r="G8" i="18" s="1"/>
  <c r="U32" i="1"/>
  <c r="D14" i="18" s="1"/>
  <c r="U60" i="1"/>
  <c r="D35" i="18" s="1"/>
  <c r="U17" i="1"/>
  <c r="D3" i="18" s="1"/>
  <c r="X47" i="1"/>
  <c r="G25" i="18" s="1"/>
  <c r="U54" i="1"/>
  <c r="D31" i="18" s="1"/>
  <c r="X61" i="1"/>
  <c r="G36" i="18" s="1"/>
  <c r="U28" i="1"/>
  <c r="D12" i="18" s="1"/>
  <c r="X39" i="1"/>
  <c r="G20" i="18" s="1"/>
  <c r="U48" i="1"/>
  <c r="D26" i="18" s="1"/>
  <c r="X54" i="1"/>
  <c r="G31" i="18" s="1"/>
  <c r="N28" i="1"/>
  <c r="D12" i="13" s="1"/>
  <c r="N38" i="1"/>
  <c r="D19" i="13" s="1"/>
  <c r="N54" i="1"/>
  <c r="D31" i="13" s="1"/>
  <c r="Q61" i="1"/>
  <c r="G36" i="13" s="1"/>
  <c r="N21" i="1"/>
  <c r="D7" i="13" s="1"/>
  <c r="Q24" i="1"/>
  <c r="G8" i="13" s="1"/>
  <c r="Q31" i="1"/>
  <c r="G13" i="13" s="1"/>
  <c r="Q47" i="1"/>
  <c r="G25" i="13" s="1"/>
  <c r="Q54" i="1"/>
  <c r="G31" i="13" s="1"/>
  <c r="N70" i="1"/>
  <c r="D43" i="13" s="1"/>
  <c r="N17" i="1"/>
  <c r="D3" i="13" s="1"/>
  <c r="Q39" i="1"/>
  <c r="G20" i="13" s="1"/>
  <c r="G21" i="1"/>
  <c r="G34" i="1"/>
  <c r="G17" i="1"/>
  <c r="G74" i="1"/>
  <c r="G64" i="1"/>
  <c r="AP19" i="1"/>
  <c r="D5" i="33" s="1"/>
  <c r="BD31" i="1"/>
  <c r="D13" i="43" s="1"/>
  <c r="AB52" i="1"/>
  <c r="D29" i="23" s="1"/>
  <c r="AE73" i="1"/>
  <c r="G46" i="23" s="1"/>
  <c r="AI46" i="1"/>
  <c r="D24" i="28" s="1"/>
  <c r="AL67" i="1"/>
  <c r="G41" i="28" s="1"/>
  <c r="AS45" i="1"/>
  <c r="G23" i="33" s="1"/>
  <c r="AP67" i="1"/>
  <c r="D41" i="33" s="1"/>
  <c r="AW19" i="1"/>
  <c r="D5" i="38" s="1"/>
  <c r="AZ25" i="1"/>
  <c r="G9" i="38" s="1"/>
  <c r="AZ37" i="1"/>
  <c r="G18" i="38" s="1"/>
  <c r="AW61" i="1"/>
  <c r="D36" i="38" s="1"/>
  <c r="AW72" i="1"/>
  <c r="D45" i="38" s="1"/>
  <c r="BG18" i="1"/>
  <c r="G4" i="43" s="1"/>
  <c r="BD41" i="1"/>
  <c r="D22" i="43" s="1"/>
  <c r="BG60" i="1"/>
  <c r="G35" i="43" s="1"/>
  <c r="J31" i="1"/>
  <c r="G53" i="1"/>
  <c r="AL33" i="1"/>
  <c r="G15" i="28" s="1"/>
  <c r="AS67" i="1"/>
  <c r="G41" i="33" s="1"/>
  <c r="AZ45" i="1"/>
  <c r="G23" i="38" s="1"/>
  <c r="AW67" i="1"/>
  <c r="D41" i="38" s="1"/>
  <c r="BD19" i="1"/>
  <c r="D5" i="43" s="1"/>
  <c r="BG25" i="1"/>
  <c r="G9" i="43" s="1"/>
  <c r="BG37" i="1"/>
  <c r="G18" i="43" s="1"/>
  <c r="BD61" i="1"/>
  <c r="D36" i="43" s="1"/>
  <c r="BD72" i="1"/>
  <c r="D45" i="43" s="1"/>
  <c r="J67" i="1"/>
  <c r="G72" i="1"/>
  <c r="G67" i="1"/>
  <c r="N19" i="1"/>
  <c r="D5" i="13" s="1"/>
  <c r="U52" i="1"/>
  <c r="D29" i="18" s="1"/>
  <c r="X73" i="1"/>
  <c r="G46" i="18" s="1"/>
  <c r="AL45" i="1"/>
  <c r="G23" i="28" s="1"/>
  <c r="AI67" i="1"/>
  <c r="D41" i="28" s="1"/>
  <c r="AI52" i="1"/>
  <c r="D29" i="28" s="1"/>
  <c r="AP46" i="1"/>
  <c r="D24" i="33" s="1"/>
  <c r="N41" i="1"/>
  <c r="D22" i="13" s="1"/>
  <c r="U31" i="1"/>
  <c r="D13" i="18" s="1"/>
  <c r="U35" i="1"/>
  <c r="D17" i="18" s="1"/>
  <c r="X53" i="1"/>
  <c r="G30" i="18" s="1"/>
  <c r="AB24" i="1"/>
  <c r="D8" i="23" s="1"/>
  <c r="AI74" i="1"/>
  <c r="D47" i="28" s="1"/>
  <c r="AS33" i="1"/>
  <c r="G15" i="33" s="1"/>
  <c r="AP52" i="1"/>
  <c r="D29" i="33" s="1"/>
  <c r="AP64" i="1"/>
  <c r="D38" i="33" s="1"/>
  <c r="AS73" i="1"/>
  <c r="G46" i="33" s="1"/>
  <c r="AW46" i="1"/>
  <c r="D24" i="38" s="1"/>
  <c r="AZ67" i="1"/>
  <c r="G41" i="38" s="1"/>
  <c r="BG45" i="1"/>
  <c r="G23" i="43" s="1"/>
  <c r="BD67" i="1"/>
  <c r="D41" i="43" s="1"/>
  <c r="G66" i="1"/>
  <c r="G61" i="1"/>
  <c r="G52" i="1"/>
  <c r="G33" i="1"/>
  <c r="G40" i="1"/>
  <c r="AS25" i="1"/>
  <c r="G9" i="33" s="1"/>
  <c r="AI64" i="1"/>
  <c r="D38" i="28" s="1"/>
  <c r="X18" i="1"/>
  <c r="G4" i="18" s="1"/>
  <c r="U41" i="1"/>
  <c r="D22" i="18" s="1"/>
  <c r="X60" i="1"/>
  <c r="G35" i="18" s="1"/>
  <c r="AB31" i="1"/>
  <c r="D13" i="23" s="1"/>
  <c r="AB35" i="1"/>
  <c r="D17" i="23" s="1"/>
  <c r="AE53" i="1"/>
  <c r="G30" i="23" s="1"/>
  <c r="AL17" i="1"/>
  <c r="G3" i="28" s="1"/>
  <c r="AI24" i="1"/>
  <c r="D8" i="28" s="1"/>
  <c r="AI40" i="1"/>
  <c r="D21" i="28" s="1"/>
  <c r="AI53" i="1"/>
  <c r="D30" i="28" s="1"/>
  <c r="AL59" i="1"/>
  <c r="G34" i="28" s="1"/>
  <c r="AP74" i="1"/>
  <c r="D47" i="33" s="1"/>
  <c r="AW52" i="1"/>
  <c r="D29" i="38" s="1"/>
  <c r="AZ73" i="1"/>
  <c r="G46" i="38" s="1"/>
  <c r="BD46" i="1"/>
  <c r="D24" i="43" s="1"/>
  <c r="J71" i="1"/>
  <c r="J53" i="1"/>
  <c r="G54" i="1"/>
  <c r="AW41" i="1"/>
  <c r="D22" i="38" s="1"/>
  <c r="AL73" i="1"/>
  <c r="G46" i="28" s="1"/>
  <c r="N31" i="1"/>
  <c r="D13" i="13" s="1"/>
  <c r="Q45" i="1"/>
  <c r="G23" i="13" s="1"/>
  <c r="U19" i="1"/>
  <c r="D5" i="18" s="1"/>
  <c r="X25" i="1"/>
  <c r="G9" i="18" s="1"/>
  <c r="X37" i="1"/>
  <c r="G18" i="18" s="1"/>
  <c r="U61" i="1"/>
  <c r="D36" i="18" s="1"/>
  <c r="U72" i="1"/>
  <c r="D45" i="18" s="1"/>
  <c r="AE18" i="1"/>
  <c r="G4" i="23" s="1"/>
  <c r="AB41" i="1"/>
  <c r="D22" i="23" s="1"/>
  <c r="AE60" i="1"/>
  <c r="G35" i="23" s="1"/>
  <c r="AI31" i="1"/>
  <c r="D13" i="28" s="1"/>
  <c r="AI35" i="1"/>
  <c r="D17" i="28" s="1"/>
  <c r="AL53" i="1"/>
  <c r="G30" i="28" s="1"/>
  <c r="AS17" i="1"/>
  <c r="G3" i="33" s="1"/>
  <c r="AP24" i="1"/>
  <c r="D8" i="33" s="1"/>
  <c r="AP40" i="1"/>
  <c r="D21" i="33" s="1"/>
  <c r="AP53" i="1"/>
  <c r="D30" i="33" s="1"/>
  <c r="BD52" i="1"/>
  <c r="D29" i="43" s="1"/>
  <c r="J25" i="1"/>
  <c r="J17" i="1"/>
  <c r="G35" i="1"/>
  <c r="G39" i="1"/>
  <c r="X45" i="1"/>
  <c r="G23" i="18" s="1"/>
  <c r="AB19" i="1"/>
  <c r="D5" i="23" s="1"/>
  <c r="AE37" i="1"/>
  <c r="G18" i="23" s="1"/>
  <c r="AB61" i="1"/>
  <c r="D36" i="23" s="1"/>
  <c r="AI25" i="1"/>
  <c r="D9" i="28" s="1"/>
  <c r="AI41" i="1"/>
  <c r="D22" i="28" s="1"/>
  <c r="AP35" i="1"/>
  <c r="D17" i="33" s="1"/>
  <c r="J61" i="1"/>
  <c r="J37" i="1"/>
  <c r="G70" i="1"/>
  <c r="G28" i="1"/>
  <c r="N32" i="1"/>
  <c r="D14" i="13" s="1"/>
  <c r="Q65" i="1"/>
  <c r="G39" i="13" s="1"/>
  <c r="N60" i="1"/>
  <c r="D35" i="13" s="1"/>
  <c r="N24" i="1"/>
  <c r="D8" i="13" s="1"/>
  <c r="N35" i="1"/>
  <c r="D17" i="13" s="1"/>
  <c r="Q53" i="1"/>
  <c r="G30" i="13" s="1"/>
  <c r="Q18" i="1"/>
  <c r="G4" i="13" s="1"/>
  <c r="Q37" i="1"/>
  <c r="G18" i="13" s="1"/>
  <c r="N72" i="1"/>
  <c r="D45" i="13" s="1"/>
  <c r="N61" i="1"/>
  <c r="D36" i="13" s="1"/>
  <c r="N46" i="1"/>
  <c r="D24" i="13" s="1"/>
  <c r="G48" i="1"/>
  <c r="G73" i="1"/>
  <c r="G26" i="1"/>
  <c r="G62" i="1"/>
  <c r="G59" i="1"/>
  <c r="G51" i="1"/>
  <c r="J54" i="1"/>
  <c r="J51" i="1"/>
  <c r="J58" i="1"/>
  <c r="J46" i="1"/>
  <c r="G65" i="1"/>
  <c r="G20" i="1"/>
  <c r="G49" i="1"/>
  <c r="J32" i="1"/>
  <c r="J38" i="1"/>
  <c r="J34" i="1"/>
  <c r="G55" i="1"/>
  <c r="G37" i="1"/>
  <c r="G71" i="1"/>
  <c r="J27" i="1"/>
  <c r="R4" i="15" l="1"/>
  <c r="S4" i="15"/>
  <c r="Q4" i="15"/>
  <c r="G15" i="8"/>
  <c r="G10" i="8"/>
  <c r="AA6" i="45"/>
  <c r="D4" i="8"/>
  <c r="S6" i="40"/>
  <c r="G38" i="8"/>
  <c r="D14" i="8"/>
  <c r="D18" i="8"/>
  <c r="P6" i="45"/>
  <c r="G14" i="8"/>
  <c r="G24" i="8"/>
  <c r="D28" i="8"/>
  <c r="D46" i="8"/>
  <c r="G36" i="8"/>
  <c r="D20" i="8"/>
  <c r="D31" i="8"/>
  <c r="D21" i="8"/>
  <c r="D40" i="8"/>
  <c r="G41" i="8"/>
  <c r="D38" i="8"/>
  <c r="D7" i="8"/>
  <c r="O5" i="15"/>
  <c r="P5" i="15"/>
  <c r="R5" i="15"/>
  <c r="P4" i="15"/>
  <c r="G23" i="8"/>
  <c r="D25" i="8"/>
  <c r="G5" i="8"/>
  <c r="AA6" i="40"/>
  <c r="Y6" i="20"/>
  <c r="D35" i="8"/>
  <c r="B6" i="11"/>
  <c r="C6" i="11" s="1"/>
  <c r="D7" i="7"/>
  <c r="D15" i="10"/>
  <c r="L14" i="10"/>
  <c r="D39" i="8"/>
  <c r="G9" i="8"/>
  <c r="Y9" i="25"/>
  <c r="G13" i="8"/>
  <c r="AA6" i="30"/>
  <c r="D16" i="8"/>
  <c r="D32" i="8"/>
  <c r="G33" i="8"/>
  <c r="D26" i="8"/>
  <c r="G30" i="8"/>
  <c r="D47" i="8"/>
  <c r="S5" i="15"/>
  <c r="G4" i="8"/>
  <c r="G29" i="8"/>
  <c r="D11" i="8"/>
  <c r="G39" i="8"/>
  <c r="D44" i="8"/>
  <c r="G19" i="8"/>
  <c r="G31" i="8"/>
  <c r="D10" i="8"/>
  <c r="S6" i="20"/>
  <c r="G18" i="8"/>
  <c r="D36" i="8"/>
  <c r="D45" i="8"/>
  <c r="D27" i="8"/>
  <c r="D34" i="8"/>
  <c r="D12" i="8"/>
  <c r="D17" i="8"/>
  <c r="D15" i="8"/>
  <c r="E9" i="25"/>
  <c r="G11" i="8"/>
  <c r="E6" i="15"/>
  <c r="G16" i="8"/>
  <c r="D6" i="8"/>
  <c r="S7" i="35"/>
  <c r="G28" i="8"/>
  <c r="D37" i="8"/>
  <c r="D43" i="8"/>
  <c r="G3" i="8"/>
  <c r="Z7" i="35"/>
  <c r="G44" i="8"/>
  <c r="D29" i="8"/>
  <c r="D41" i="8"/>
  <c r="D30" i="8"/>
  <c r="D3" i="8"/>
  <c r="S6" i="30"/>
  <c r="E5" i="15"/>
  <c r="Q5" i="15"/>
  <c r="O4" i="15"/>
  <c r="D42" i="8"/>
  <c r="G20" i="8"/>
  <c r="Y16" i="9"/>
  <c r="U16" i="9"/>
  <c r="Q16" i="9"/>
  <c r="M16" i="9"/>
  <c r="I16" i="9"/>
  <c r="E16" i="9"/>
  <c r="B17" i="9"/>
  <c r="W16" i="9"/>
  <c r="R16" i="9"/>
  <c r="L16" i="9"/>
  <c r="G16" i="9"/>
  <c r="AA16" i="9"/>
  <c r="V16" i="9"/>
  <c r="P16" i="9"/>
  <c r="K16" i="9"/>
  <c r="F16" i="9"/>
  <c r="X16" i="9"/>
  <c r="N16" i="9"/>
  <c r="C16" i="9"/>
  <c r="T16" i="9"/>
  <c r="S16" i="9"/>
  <c r="J16" i="9"/>
  <c r="H16" i="9"/>
  <c r="Z16" i="9"/>
  <c r="O16" i="9"/>
  <c r="D16" i="9"/>
  <c r="D7" i="45"/>
  <c r="B6" i="46"/>
  <c r="C6" i="46" s="1"/>
  <c r="C7" i="45"/>
  <c r="D7" i="42"/>
  <c r="Z6" i="45"/>
  <c r="R6" i="45"/>
  <c r="Y6" i="45"/>
  <c r="B13" i="44"/>
  <c r="B12" i="39"/>
  <c r="D8" i="40"/>
  <c r="E6" i="40"/>
  <c r="Q6" i="40"/>
  <c r="O6" i="40"/>
  <c r="B6" i="41"/>
  <c r="C6" i="41" s="1"/>
  <c r="C7" i="40"/>
  <c r="D7" i="37"/>
  <c r="D8" i="35"/>
  <c r="B7" i="36"/>
  <c r="C7" i="36" s="1"/>
  <c r="C8" i="35"/>
  <c r="D8" i="32"/>
  <c r="W7" i="35"/>
  <c r="X7" i="35"/>
  <c r="AA7" i="35"/>
  <c r="B12" i="34"/>
  <c r="B12" i="29"/>
  <c r="B6" i="31"/>
  <c r="C6" i="31" s="1"/>
  <c r="C7" i="30"/>
  <c r="D7" i="27"/>
  <c r="Z6" i="30"/>
  <c r="Q6" i="30"/>
  <c r="Y6" i="30"/>
  <c r="D8" i="30"/>
  <c r="W9" i="25"/>
  <c r="P9" i="25"/>
  <c r="B9" i="26"/>
  <c r="C9" i="26" s="1"/>
  <c r="C10" i="25"/>
  <c r="D10" i="22"/>
  <c r="D8" i="25"/>
  <c r="B10" i="24"/>
  <c r="D8" i="20"/>
  <c r="B11" i="19"/>
  <c r="E6" i="20"/>
  <c r="Q6" i="20"/>
  <c r="Z6" i="20"/>
  <c r="B6" i="21"/>
  <c r="C6" i="21" s="1"/>
  <c r="C7" i="20"/>
  <c r="D7" i="17"/>
  <c r="B6" i="16"/>
  <c r="C6" i="16" s="1"/>
  <c r="C7" i="15"/>
  <c r="D7" i="12"/>
  <c r="W6" i="15"/>
  <c r="S6" i="15"/>
  <c r="R6" i="15"/>
  <c r="Q6" i="15"/>
  <c r="O6" i="15"/>
  <c r="Y6" i="15"/>
  <c r="P6" i="15"/>
  <c r="B10" i="14"/>
  <c r="D8" i="15"/>
  <c r="T4" i="15" l="1"/>
  <c r="O4" i="10"/>
  <c r="Y5" i="10"/>
  <c r="W7" i="10"/>
  <c r="P7" i="10"/>
  <c r="O5" i="10"/>
  <c r="S6" i="10"/>
  <c r="Y6" i="10"/>
  <c r="P6" i="10"/>
  <c r="Z5" i="10"/>
  <c r="Q7" i="10"/>
  <c r="W5" i="10"/>
  <c r="R4" i="10"/>
  <c r="AA4" i="10"/>
  <c r="Z7" i="10"/>
  <c r="X7" i="10"/>
  <c r="R7" i="10"/>
  <c r="N5" i="15"/>
  <c r="N4" i="15"/>
  <c r="U5" i="15"/>
  <c r="U4" i="15"/>
  <c r="T5" i="15"/>
  <c r="K6" i="40"/>
  <c r="K6" i="30"/>
  <c r="AB6" i="30"/>
  <c r="O7" i="10"/>
  <c r="Z4" i="10"/>
  <c r="Y4" i="10"/>
  <c r="R6" i="10"/>
  <c r="O6" i="10"/>
  <c r="AA6" i="15"/>
  <c r="K6" i="15" s="1"/>
  <c r="W6" i="20"/>
  <c r="AA6" i="20"/>
  <c r="AB6" i="20" s="1"/>
  <c r="P6" i="20"/>
  <c r="O9" i="25"/>
  <c r="G9" i="25" s="1"/>
  <c r="AA9" i="25"/>
  <c r="Q9" i="25"/>
  <c r="O6" i="30"/>
  <c r="W6" i="30"/>
  <c r="Q7" i="35"/>
  <c r="Y7" i="35"/>
  <c r="V7" i="35" s="1"/>
  <c r="W6" i="40"/>
  <c r="Z6" i="40"/>
  <c r="AB6" i="40" s="1"/>
  <c r="O6" i="45"/>
  <c r="S6" i="45"/>
  <c r="R4" i="20"/>
  <c r="E4" i="20"/>
  <c r="Q4" i="20"/>
  <c r="O4" i="20"/>
  <c r="P4" i="20"/>
  <c r="S4" i="20"/>
  <c r="S5" i="20"/>
  <c r="E5" i="20"/>
  <c r="Q5" i="20"/>
  <c r="R5" i="20"/>
  <c r="O5" i="20"/>
  <c r="P5" i="20"/>
  <c r="P4" i="45"/>
  <c r="R4" i="45"/>
  <c r="O4" i="45"/>
  <c r="Q4" i="45"/>
  <c r="E4" i="45"/>
  <c r="S4" i="45"/>
  <c r="P5" i="45"/>
  <c r="O5" i="45"/>
  <c r="S5" i="45"/>
  <c r="Q5" i="45"/>
  <c r="E5" i="45"/>
  <c r="R5" i="45"/>
  <c r="X4" i="20"/>
  <c r="W4" i="20"/>
  <c r="Y4" i="20"/>
  <c r="Z4" i="20"/>
  <c r="AA4" i="20"/>
  <c r="Z5" i="20"/>
  <c r="X5" i="20"/>
  <c r="Y5" i="20"/>
  <c r="AA5" i="20"/>
  <c r="W5" i="20"/>
  <c r="Z4" i="40"/>
  <c r="AA4" i="40"/>
  <c r="W4" i="40"/>
  <c r="Y4" i="40"/>
  <c r="X4" i="40"/>
  <c r="AA5" i="40"/>
  <c r="W5" i="40"/>
  <c r="Z5" i="40"/>
  <c r="Y5" i="40"/>
  <c r="X5" i="40"/>
  <c r="X6" i="10"/>
  <c r="E4" i="15"/>
  <c r="P5" i="10"/>
  <c r="I6" i="20"/>
  <c r="B18" i="9"/>
  <c r="X17" i="9"/>
  <c r="T17" i="9"/>
  <c r="P17" i="9"/>
  <c r="L17" i="9"/>
  <c r="H17" i="9"/>
  <c r="D17" i="9"/>
  <c r="Y17" i="9"/>
  <c r="S17" i="9"/>
  <c r="N17" i="9"/>
  <c r="I17" i="9"/>
  <c r="C17" i="9"/>
  <c r="W17" i="9"/>
  <c r="R17" i="9"/>
  <c r="M17" i="9"/>
  <c r="G17" i="9"/>
  <c r="U17" i="9"/>
  <c r="J17" i="9"/>
  <c r="AA17" i="9"/>
  <c r="Q17" i="9"/>
  <c r="F17" i="9"/>
  <c r="Z17" i="9"/>
  <c r="E17" i="9"/>
  <c r="O17" i="9"/>
  <c r="V17" i="9"/>
  <c r="K17" i="9"/>
  <c r="E4" i="30"/>
  <c r="R4" i="30"/>
  <c r="O4" i="30"/>
  <c r="Q4" i="30"/>
  <c r="S4" i="30"/>
  <c r="P4" i="30"/>
  <c r="Q5" i="30"/>
  <c r="S5" i="30"/>
  <c r="P5" i="30"/>
  <c r="E5" i="30"/>
  <c r="R5" i="30"/>
  <c r="O5" i="30"/>
  <c r="X5" i="10"/>
  <c r="E4" i="10"/>
  <c r="AA7" i="10"/>
  <c r="X4" i="10"/>
  <c r="Q5" i="10"/>
  <c r="S5" i="10"/>
  <c r="W4" i="10"/>
  <c r="W6" i="10"/>
  <c r="O6" i="20"/>
  <c r="R6" i="20"/>
  <c r="T6" i="20" s="1"/>
  <c r="X9" i="25"/>
  <c r="AC9" i="25" s="1"/>
  <c r="R9" i="25"/>
  <c r="Z9" i="25"/>
  <c r="E6" i="30"/>
  <c r="X6" i="30"/>
  <c r="O7" i="35"/>
  <c r="G7" i="35" s="1"/>
  <c r="R7" i="35"/>
  <c r="J7" i="35" s="1"/>
  <c r="P6" i="40"/>
  <c r="U6" i="40" s="1"/>
  <c r="X6" i="40"/>
  <c r="R6" i="40"/>
  <c r="T6" i="40" s="1"/>
  <c r="X6" i="45"/>
  <c r="H6" i="45" s="1"/>
  <c r="W6" i="45"/>
  <c r="Q4" i="40"/>
  <c r="P4" i="40"/>
  <c r="O4" i="40"/>
  <c r="S4" i="40"/>
  <c r="K4" i="40" s="1"/>
  <c r="E4" i="40"/>
  <c r="R4" i="40"/>
  <c r="Q5" i="40"/>
  <c r="S5" i="40"/>
  <c r="K5" i="40" s="1"/>
  <c r="E5" i="40"/>
  <c r="O5" i="40"/>
  <c r="P5" i="40"/>
  <c r="R5" i="40"/>
  <c r="S4" i="35"/>
  <c r="E4" i="35"/>
  <c r="R4" i="35"/>
  <c r="Q4" i="35"/>
  <c r="O4" i="35"/>
  <c r="P4" i="35"/>
  <c r="E5" i="35"/>
  <c r="S6" i="35"/>
  <c r="Q6" i="35"/>
  <c r="S5" i="35"/>
  <c r="Q5" i="35"/>
  <c r="R6" i="35"/>
  <c r="P6" i="35"/>
  <c r="O6" i="35"/>
  <c r="O5" i="35"/>
  <c r="R5" i="35"/>
  <c r="P5" i="35"/>
  <c r="E6" i="35"/>
  <c r="Z4" i="30"/>
  <c r="AA4" i="30"/>
  <c r="W4" i="30"/>
  <c r="X4" i="30"/>
  <c r="Y4" i="30"/>
  <c r="AA5" i="30"/>
  <c r="X5" i="30"/>
  <c r="W5" i="30"/>
  <c r="Z5" i="30"/>
  <c r="Y5" i="30"/>
  <c r="Y4" i="45"/>
  <c r="AA4" i="45"/>
  <c r="W4" i="45"/>
  <c r="X4" i="45"/>
  <c r="Z4" i="45"/>
  <c r="W5" i="45"/>
  <c r="Z5" i="45"/>
  <c r="AA5" i="45"/>
  <c r="Y5" i="45"/>
  <c r="X5" i="45"/>
  <c r="D16" i="10"/>
  <c r="L15" i="10"/>
  <c r="Z4" i="35"/>
  <c r="Y4" i="35"/>
  <c r="AA4" i="35"/>
  <c r="W4" i="35"/>
  <c r="X4" i="35"/>
  <c r="W5" i="35"/>
  <c r="Z5" i="35"/>
  <c r="AA6" i="35"/>
  <c r="Y6" i="35"/>
  <c r="AA5" i="35"/>
  <c r="Y5" i="35"/>
  <c r="Z6" i="35"/>
  <c r="AB6" i="35" s="1"/>
  <c r="X6" i="35"/>
  <c r="W6" i="35"/>
  <c r="X5" i="35"/>
  <c r="S7" i="10"/>
  <c r="Q6" i="10"/>
  <c r="Y7" i="10"/>
  <c r="AA6" i="10"/>
  <c r="K6" i="10" s="1"/>
  <c r="AA5" i="10"/>
  <c r="E5" i="10"/>
  <c r="R5" i="10"/>
  <c r="J5" i="10" s="1"/>
  <c r="E7" i="10"/>
  <c r="P4" i="10"/>
  <c r="Z6" i="10"/>
  <c r="X6" i="15"/>
  <c r="H6" i="15" s="1"/>
  <c r="X6" i="20"/>
  <c r="AC6" i="20" s="1"/>
  <c r="S4" i="10"/>
  <c r="Q4" i="10"/>
  <c r="E6" i="10"/>
  <c r="Z6" i="15"/>
  <c r="J6" i="15" s="1"/>
  <c r="S9" i="25"/>
  <c r="P6" i="30"/>
  <c r="R6" i="30"/>
  <c r="J6" i="30" s="1"/>
  <c r="P7" i="35"/>
  <c r="H7" i="35" s="1"/>
  <c r="E7" i="35"/>
  <c r="Y6" i="40"/>
  <c r="I6" i="40" s="1"/>
  <c r="E6" i="45"/>
  <c r="Q6" i="45"/>
  <c r="P4" i="25"/>
  <c r="E4" i="25"/>
  <c r="S4" i="25"/>
  <c r="R4" i="25"/>
  <c r="Q4" i="25"/>
  <c r="O4" i="25"/>
  <c r="Q5" i="25"/>
  <c r="P5" i="25"/>
  <c r="Q8" i="25"/>
  <c r="E8" i="25"/>
  <c r="R7" i="25"/>
  <c r="R5" i="25"/>
  <c r="E5" i="25"/>
  <c r="S8" i="25"/>
  <c r="Q7" i="25"/>
  <c r="O7" i="25"/>
  <c r="R6" i="25"/>
  <c r="P6" i="25"/>
  <c r="O6" i="25"/>
  <c r="O5" i="25"/>
  <c r="P7" i="25"/>
  <c r="S5" i="25"/>
  <c r="R8" i="25"/>
  <c r="P8" i="25"/>
  <c r="S7" i="25"/>
  <c r="E6" i="25"/>
  <c r="O8" i="25"/>
  <c r="E7" i="25"/>
  <c r="S6" i="25"/>
  <c r="Q6" i="25"/>
  <c r="Y4" i="25"/>
  <c r="X4" i="25"/>
  <c r="Z4" i="25"/>
  <c r="AA4" i="25"/>
  <c r="W4" i="25"/>
  <c r="W5" i="25"/>
  <c r="W8" i="25"/>
  <c r="Z7" i="25"/>
  <c r="X7" i="25"/>
  <c r="AA6" i="25"/>
  <c r="Y6" i="25"/>
  <c r="W6" i="25"/>
  <c r="X8" i="25"/>
  <c r="Y5" i="25"/>
  <c r="AA5" i="25"/>
  <c r="Y8" i="25"/>
  <c r="Z8" i="25"/>
  <c r="AA7" i="25"/>
  <c r="Z5" i="25"/>
  <c r="X5" i="25"/>
  <c r="Y7" i="25"/>
  <c r="W7" i="25"/>
  <c r="Z6" i="25"/>
  <c r="AA8" i="25"/>
  <c r="X6" i="25"/>
  <c r="W4" i="15"/>
  <c r="Z4" i="15"/>
  <c r="AA5" i="15"/>
  <c r="K5" i="15" s="1"/>
  <c r="Y5" i="15"/>
  <c r="I5" i="15" s="1"/>
  <c r="Y4" i="15"/>
  <c r="I4" i="15" s="1"/>
  <c r="AA4" i="15"/>
  <c r="K4" i="15" s="1"/>
  <c r="X4" i="15"/>
  <c r="H4" i="15" s="1"/>
  <c r="W5" i="15"/>
  <c r="Z5" i="15"/>
  <c r="X5" i="15"/>
  <c r="H5" i="15" s="1"/>
  <c r="D8" i="7"/>
  <c r="B7" i="11"/>
  <c r="C7" i="11" s="1"/>
  <c r="C8" i="10"/>
  <c r="I6" i="15"/>
  <c r="B7" i="46"/>
  <c r="C7" i="46" s="1"/>
  <c r="C8" i="45"/>
  <c r="D8" i="42"/>
  <c r="Z7" i="45"/>
  <c r="Q7" i="45"/>
  <c r="Y7" i="45"/>
  <c r="P7" i="45"/>
  <c r="S7" i="45"/>
  <c r="R7" i="45"/>
  <c r="O7" i="45"/>
  <c r="AA7" i="45"/>
  <c r="W7" i="45"/>
  <c r="E7" i="45"/>
  <c r="X7" i="45"/>
  <c r="B14" i="44"/>
  <c r="T6" i="45"/>
  <c r="J6" i="45"/>
  <c r="K6" i="45"/>
  <c r="D8" i="45"/>
  <c r="AB6" i="45"/>
  <c r="B13" i="39"/>
  <c r="B7" i="41"/>
  <c r="C7" i="41" s="1"/>
  <c r="D8" i="37"/>
  <c r="C8" i="40"/>
  <c r="E7" i="40"/>
  <c r="X7" i="40"/>
  <c r="W7" i="40"/>
  <c r="R7" i="40"/>
  <c r="Q7" i="40"/>
  <c r="P7" i="40"/>
  <c r="AA7" i="40"/>
  <c r="O7" i="40"/>
  <c r="Z7" i="40"/>
  <c r="Y7" i="40"/>
  <c r="S7" i="40"/>
  <c r="D9" i="40"/>
  <c r="AB7" i="35"/>
  <c r="K7" i="35"/>
  <c r="AC7" i="35"/>
  <c r="B8" i="36"/>
  <c r="C8" i="36" s="1"/>
  <c r="C9" i="35"/>
  <c r="D9" i="32"/>
  <c r="X8" i="35"/>
  <c r="O8" i="35"/>
  <c r="S8" i="35"/>
  <c r="R8" i="35"/>
  <c r="AA8" i="35"/>
  <c r="Q8" i="35"/>
  <c r="Z8" i="35"/>
  <c r="P8" i="35"/>
  <c r="E8" i="35"/>
  <c r="Y8" i="35"/>
  <c r="W8" i="35"/>
  <c r="D9" i="35"/>
  <c r="B13" i="34"/>
  <c r="I6" i="30"/>
  <c r="C8" i="30"/>
  <c r="B7" i="31"/>
  <c r="C7" i="31" s="1"/>
  <c r="D8" i="27"/>
  <c r="AA7" i="30"/>
  <c r="S7" i="30"/>
  <c r="Z7" i="30"/>
  <c r="R7" i="30"/>
  <c r="Q7" i="30"/>
  <c r="P7" i="30"/>
  <c r="E7" i="30"/>
  <c r="O7" i="30"/>
  <c r="X7" i="30"/>
  <c r="W7" i="30"/>
  <c r="Y7" i="30"/>
  <c r="D9" i="30"/>
  <c r="B13" i="29"/>
  <c r="D9" i="25"/>
  <c r="B10" i="26"/>
  <c r="C10" i="26" s="1"/>
  <c r="C11" i="25"/>
  <c r="D11" i="22"/>
  <c r="B11" i="24"/>
  <c r="E10" i="25"/>
  <c r="W10" i="25"/>
  <c r="S10" i="25"/>
  <c r="R10" i="25"/>
  <c r="AA10" i="25"/>
  <c r="Q10" i="25"/>
  <c r="Z10" i="25"/>
  <c r="P10" i="25"/>
  <c r="Y10" i="25"/>
  <c r="X10" i="25"/>
  <c r="O10" i="25"/>
  <c r="I9" i="25"/>
  <c r="X7" i="20"/>
  <c r="P7" i="20"/>
  <c r="E7" i="20"/>
  <c r="S7" i="20"/>
  <c r="R7" i="20"/>
  <c r="AA7" i="20"/>
  <c r="Q7" i="20"/>
  <c r="Z7" i="20"/>
  <c r="O7" i="20"/>
  <c r="Y7" i="20"/>
  <c r="W7" i="20"/>
  <c r="B12" i="19"/>
  <c r="B7" i="21"/>
  <c r="C7" i="21" s="1"/>
  <c r="C8" i="20"/>
  <c r="D8" i="17"/>
  <c r="K6" i="20"/>
  <c r="D9" i="20"/>
  <c r="N6" i="15"/>
  <c r="U6" i="15"/>
  <c r="G6" i="15"/>
  <c r="D9" i="15"/>
  <c r="T6" i="15"/>
  <c r="B7" i="16"/>
  <c r="C7" i="16" s="1"/>
  <c r="D8" i="12"/>
  <c r="C8" i="15"/>
  <c r="B11" i="14"/>
  <c r="Y7" i="15"/>
  <c r="Q7" i="15"/>
  <c r="X7" i="15"/>
  <c r="S7" i="15"/>
  <c r="R7" i="15"/>
  <c r="P7" i="15"/>
  <c r="AA7" i="15"/>
  <c r="O7" i="15"/>
  <c r="Z7" i="15"/>
  <c r="E7" i="15"/>
  <c r="W7" i="15"/>
  <c r="I5" i="10" l="1"/>
  <c r="H7" i="10"/>
  <c r="J6" i="10"/>
  <c r="N6" i="45"/>
  <c r="N9" i="25"/>
  <c r="J6" i="20"/>
  <c r="V9" i="25"/>
  <c r="U7" i="10"/>
  <c r="I7" i="35"/>
  <c r="F7" i="35" s="1"/>
  <c r="N6" i="30"/>
  <c r="U4" i="10"/>
  <c r="H9" i="25"/>
  <c r="F9" i="25" s="1"/>
  <c r="AC5" i="10"/>
  <c r="G6" i="30"/>
  <c r="T7" i="35"/>
  <c r="L7" i="35" s="1"/>
  <c r="U5" i="10"/>
  <c r="G5" i="10"/>
  <c r="H6" i="10"/>
  <c r="AB5" i="30"/>
  <c r="J9" i="25"/>
  <c r="U9" i="25"/>
  <c r="U6" i="20"/>
  <c r="M6" i="20" s="1"/>
  <c r="T6" i="30"/>
  <c r="L6" i="30" s="1"/>
  <c r="N7" i="10"/>
  <c r="T6" i="10"/>
  <c r="G6" i="45"/>
  <c r="U6" i="45"/>
  <c r="V6" i="30"/>
  <c r="AB9" i="25"/>
  <c r="K9" i="25"/>
  <c r="I6" i="10"/>
  <c r="I4" i="10"/>
  <c r="AC4" i="10"/>
  <c r="N6" i="40"/>
  <c r="J4" i="10"/>
  <c r="K4" i="10"/>
  <c r="K5" i="10"/>
  <c r="G7" i="10"/>
  <c r="K7" i="40"/>
  <c r="AB6" i="25"/>
  <c r="AC7" i="10"/>
  <c r="G6" i="10"/>
  <c r="AB5" i="45"/>
  <c r="U6" i="10"/>
  <c r="I7" i="10"/>
  <c r="J7" i="10"/>
  <c r="T4" i="10"/>
  <c r="AB6" i="10"/>
  <c r="N6" i="10"/>
  <c r="AB7" i="10"/>
  <c r="K7" i="10"/>
  <c r="V7" i="10"/>
  <c r="N5" i="10"/>
  <c r="AB5" i="10"/>
  <c r="T5" i="10"/>
  <c r="G4" i="10"/>
  <c r="V5" i="10"/>
  <c r="H4" i="10"/>
  <c r="AB4" i="25"/>
  <c r="AB8" i="25"/>
  <c r="AB4" i="10"/>
  <c r="V4" i="10"/>
  <c r="K5" i="30"/>
  <c r="AB5" i="25"/>
  <c r="G6" i="20"/>
  <c r="N6" i="20"/>
  <c r="V6" i="15"/>
  <c r="AB6" i="15"/>
  <c r="L6" i="15" s="1"/>
  <c r="AC6" i="15"/>
  <c r="M6" i="15" s="1"/>
  <c r="AB5" i="15"/>
  <c r="L5" i="15" s="1"/>
  <c r="AC6" i="45"/>
  <c r="M6" i="45" s="1"/>
  <c r="V6" i="45"/>
  <c r="I6" i="45"/>
  <c r="AB4" i="45"/>
  <c r="H5" i="45"/>
  <c r="AB5" i="40"/>
  <c r="AC6" i="40"/>
  <c r="M6" i="40" s="1"/>
  <c r="AB4" i="40"/>
  <c r="V6" i="40"/>
  <c r="J6" i="40"/>
  <c r="I4" i="40"/>
  <c r="AB7" i="40"/>
  <c r="G6" i="40"/>
  <c r="H5" i="40"/>
  <c r="U7" i="35"/>
  <c r="M7" i="35" s="1"/>
  <c r="H5" i="35"/>
  <c r="H6" i="35"/>
  <c r="I6" i="35"/>
  <c r="K4" i="35"/>
  <c r="I5" i="35"/>
  <c r="N7" i="35"/>
  <c r="AC6" i="30"/>
  <c r="U6" i="30"/>
  <c r="AB4" i="30"/>
  <c r="I4" i="25"/>
  <c r="K6" i="25"/>
  <c r="K7" i="25"/>
  <c r="H7" i="25"/>
  <c r="I8" i="25"/>
  <c r="H4" i="25"/>
  <c r="K4" i="25"/>
  <c r="K5" i="20"/>
  <c r="V6" i="20"/>
  <c r="V6" i="10"/>
  <c r="AC6" i="10"/>
  <c r="G5" i="30"/>
  <c r="U5" i="30"/>
  <c r="N5" i="30"/>
  <c r="G4" i="45"/>
  <c r="N4" i="45"/>
  <c r="U4" i="45"/>
  <c r="U5" i="20"/>
  <c r="G5" i="20"/>
  <c r="N5" i="20"/>
  <c r="I4" i="20"/>
  <c r="V8" i="25"/>
  <c r="AC8" i="25"/>
  <c r="AC4" i="30"/>
  <c r="V4" i="30"/>
  <c r="U4" i="35"/>
  <c r="N4" i="35"/>
  <c r="G4" i="35"/>
  <c r="N4" i="10"/>
  <c r="L6" i="20"/>
  <c r="AB7" i="20"/>
  <c r="K7" i="20"/>
  <c r="AB7" i="45"/>
  <c r="AA8" i="10"/>
  <c r="X8" i="10"/>
  <c r="Z8" i="10"/>
  <c r="R8" i="10"/>
  <c r="O8" i="10"/>
  <c r="W8" i="10"/>
  <c r="S8" i="10"/>
  <c r="E8" i="10"/>
  <c r="Q8" i="10"/>
  <c r="P8" i="10"/>
  <c r="Y8" i="10"/>
  <c r="G4" i="15"/>
  <c r="F4" i="15" s="1"/>
  <c r="V4" i="15"/>
  <c r="AC4" i="15"/>
  <c r="M4" i="15" s="1"/>
  <c r="V7" i="25"/>
  <c r="AC7" i="25"/>
  <c r="V5" i="25"/>
  <c r="AC5" i="25"/>
  <c r="H8" i="25"/>
  <c r="N5" i="25"/>
  <c r="G5" i="25"/>
  <c r="U5" i="25"/>
  <c r="G7" i="25"/>
  <c r="N7" i="25"/>
  <c r="U7" i="25"/>
  <c r="J5" i="25"/>
  <c r="T5" i="25"/>
  <c r="H5" i="25"/>
  <c r="J4" i="25"/>
  <c r="T4" i="25"/>
  <c r="AB5" i="35"/>
  <c r="J5" i="35"/>
  <c r="T5" i="35"/>
  <c r="T6" i="35"/>
  <c r="L6" i="35" s="1"/>
  <c r="J6" i="35"/>
  <c r="K6" i="35"/>
  <c r="I4" i="35"/>
  <c r="J5" i="40"/>
  <c r="T5" i="40"/>
  <c r="H6" i="40"/>
  <c r="T5" i="30"/>
  <c r="J5" i="30"/>
  <c r="I5" i="30"/>
  <c r="G4" i="30"/>
  <c r="U4" i="30"/>
  <c r="N4" i="30"/>
  <c r="AA18" i="9"/>
  <c r="W18" i="9"/>
  <c r="S18" i="9"/>
  <c r="O18" i="9"/>
  <c r="K18" i="9"/>
  <c r="G18" i="9"/>
  <c r="C18" i="9"/>
  <c r="Z18" i="9"/>
  <c r="U18" i="9"/>
  <c r="P18" i="9"/>
  <c r="J18" i="9"/>
  <c r="E18" i="9"/>
  <c r="B19" i="9"/>
  <c r="Y18" i="9"/>
  <c r="T18" i="9"/>
  <c r="N18" i="9"/>
  <c r="I18" i="9"/>
  <c r="D18" i="9"/>
  <c r="Q18" i="9"/>
  <c r="F18" i="9"/>
  <c r="X18" i="9"/>
  <c r="V18" i="9"/>
  <c r="M18" i="9"/>
  <c r="L18" i="9"/>
  <c r="R18" i="9"/>
  <c r="H18" i="9"/>
  <c r="AC5" i="20"/>
  <c r="V5" i="20"/>
  <c r="AB5" i="20"/>
  <c r="V4" i="20"/>
  <c r="AC4" i="20"/>
  <c r="I5" i="45"/>
  <c r="K4" i="45"/>
  <c r="T4" i="45"/>
  <c r="J4" i="45"/>
  <c r="T5" i="20"/>
  <c r="J5" i="20"/>
  <c r="K4" i="20"/>
  <c r="J6" i="25"/>
  <c r="T6" i="25"/>
  <c r="AC4" i="35"/>
  <c r="V4" i="35"/>
  <c r="T7" i="10"/>
  <c r="M6" i="10"/>
  <c r="G5" i="15"/>
  <c r="F5" i="15" s="1"/>
  <c r="AC5" i="15"/>
  <c r="M5" i="15" s="1"/>
  <c r="V5" i="15"/>
  <c r="V4" i="25"/>
  <c r="AC4" i="25"/>
  <c r="U8" i="25"/>
  <c r="N8" i="25"/>
  <c r="G8" i="25"/>
  <c r="J8" i="25"/>
  <c r="T8" i="25"/>
  <c r="N6" i="25"/>
  <c r="G6" i="25"/>
  <c r="U6" i="25"/>
  <c r="I7" i="25"/>
  <c r="J7" i="25"/>
  <c r="T7" i="25"/>
  <c r="I5" i="25"/>
  <c r="V6" i="35"/>
  <c r="AC6" i="35"/>
  <c r="V5" i="35"/>
  <c r="AC5" i="35"/>
  <c r="D17" i="10"/>
  <c r="L16" i="10"/>
  <c r="V4" i="45"/>
  <c r="AC4" i="45"/>
  <c r="I4" i="30"/>
  <c r="G5" i="35"/>
  <c r="U5" i="35"/>
  <c r="N5" i="35"/>
  <c r="T4" i="35"/>
  <c r="I5" i="40"/>
  <c r="G4" i="40"/>
  <c r="N4" i="40"/>
  <c r="U4" i="40"/>
  <c r="H4" i="30"/>
  <c r="J4" i="30"/>
  <c r="T4" i="30"/>
  <c r="AC5" i="40"/>
  <c r="V5" i="40"/>
  <c r="AC4" i="40"/>
  <c r="V4" i="40"/>
  <c r="K5" i="45"/>
  <c r="H4" i="45"/>
  <c r="I5" i="20"/>
  <c r="H4" i="20"/>
  <c r="T4" i="20"/>
  <c r="J4" i="20"/>
  <c r="H6" i="20"/>
  <c r="J4" i="15"/>
  <c r="AB4" i="15"/>
  <c r="L4" i="15" s="1"/>
  <c r="T9" i="25"/>
  <c r="M9" i="25"/>
  <c r="D9" i="7"/>
  <c r="B8" i="11"/>
  <c r="C8" i="11" s="1"/>
  <c r="C9" i="10"/>
  <c r="V6" i="25"/>
  <c r="AC6" i="25"/>
  <c r="AB7" i="25"/>
  <c r="I6" i="25"/>
  <c r="K5" i="25"/>
  <c r="H6" i="25"/>
  <c r="K8" i="25"/>
  <c r="G4" i="25"/>
  <c r="U4" i="25"/>
  <c r="N4" i="25"/>
  <c r="H6" i="30"/>
  <c r="J4" i="35"/>
  <c r="AB4" i="35"/>
  <c r="V5" i="45"/>
  <c r="AC5" i="45"/>
  <c r="V5" i="30"/>
  <c r="AC5" i="30"/>
  <c r="G6" i="35"/>
  <c r="U6" i="35"/>
  <c r="N6" i="35"/>
  <c r="K5" i="35"/>
  <c r="H4" i="35"/>
  <c r="N5" i="40"/>
  <c r="G5" i="40"/>
  <c r="U5" i="40"/>
  <c r="T4" i="40"/>
  <c r="J4" i="40"/>
  <c r="H4" i="40"/>
  <c r="J5" i="15"/>
  <c r="H5" i="10"/>
  <c r="H5" i="30"/>
  <c r="K4" i="30"/>
  <c r="AB4" i="20"/>
  <c r="T5" i="45"/>
  <c r="J5" i="45"/>
  <c r="N5" i="45"/>
  <c r="U5" i="45"/>
  <c r="G5" i="45"/>
  <c r="I4" i="45"/>
  <c r="H5" i="20"/>
  <c r="N4" i="20"/>
  <c r="G4" i="20"/>
  <c r="U4" i="20"/>
  <c r="AB7" i="15"/>
  <c r="F6" i="15"/>
  <c r="K7" i="45"/>
  <c r="I7" i="45"/>
  <c r="AB8" i="35"/>
  <c r="AB7" i="30"/>
  <c r="K7" i="30"/>
  <c r="K10" i="25"/>
  <c r="H7" i="20"/>
  <c r="V7" i="45"/>
  <c r="AC7" i="45"/>
  <c r="D9" i="45"/>
  <c r="N7" i="45"/>
  <c r="G7" i="45"/>
  <c r="U7" i="45"/>
  <c r="B8" i="46"/>
  <c r="C8" i="46" s="1"/>
  <c r="C9" i="45"/>
  <c r="D9" i="42"/>
  <c r="B15" i="44"/>
  <c r="L6" i="45"/>
  <c r="T7" i="45"/>
  <c r="J7" i="45"/>
  <c r="AA8" i="45"/>
  <c r="P8" i="45"/>
  <c r="W8" i="45"/>
  <c r="O8" i="45"/>
  <c r="X8" i="45"/>
  <c r="S8" i="45"/>
  <c r="R8" i="45"/>
  <c r="Q8" i="45"/>
  <c r="Z8" i="45"/>
  <c r="E8" i="45"/>
  <c r="Y8" i="45"/>
  <c r="H7" i="45"/>
  <c r="I7" i="40"/>
  <c r="J7" i="40"/>
  <c r="T7" i="40"/>
  <c r="AC7" i="40"/>
  <c r="V7" i="40"/>
  <c r="U7" i="40"/>
  <c r="N7" i="40"/>
  <c r="G7" i="40"/>
  <c r="W8" i="40"/>
  <c r="E8" i="40"/>
  <c r="S8" i="40"/>
  <c r="R8" i="40"/>
  <c r="P8" i="40"/>
  <c r="O8" i="40"/>
  <c r="AA8" i="40"/>
  <c r="Z8" i="40"/>
  <c r="Y8" i="40"/>
  <c r="Q8" i="40"/>
  <c r="X8" i="40"/>
  <c r="L6" i="40"/>
  <c r="B8" i="41"/>
  <c r="C8" i="41" s="1"/>
  <c r="D9" i="37"/>
  <c r="C9" i="40"/>
  <c r="B14" i="39"/>
  <c r="D10" i="40"/>
  <c r="H7" i="40"/>
  <c r="B14" i="34"/>
  <c r="I8" i="35"/>
  <c r="D10" i="35"/>
  <c r="J8" i="35"/>
  <c r="T8" i="35"/>
  <c r="B9" i="36"/>
  <c r="C9" i="36" s="1"/>
  <c r="D10" i="32"/>
  <c r="C10" i="35"/>
  <c r="AC8" i="35"/>
  <c r="V8" i="35"/>
  <c r="K8" i="35"/>
  <c r="E9" i="35"/>
  <c r="S9" i="35"/>
  <c r="R9" i="35"/>
  <c r="Q9" i="35"/>
  <c r="AA9" i="35"/>
  <c r="P9" i="35"/>
  <c r="Y9" i="35"/>
  <c r="X9" i="35"/>
  <c r="W9" i="35"/>
  <c r="O9" i="35"/>
  <c r="Z9" i="35"/>
  <c r="U8" i="35"/>
  <c r="G8" i="35"/>
  <c r="N8" i="35"/>
  <c r="H8" i="35"/>
  <c r="AC7" i="30"/>
  <c r="V7" i="30"/>
  <c r="N7" i="30"/>
  <c r="U7" i="30"/>
  <c r="G7" i="30"/>
  <c r="B8" i="31"/>
  <c r="C8" i="31" s="1"/>
  <c r="C9" i="30"/>
  <c r="D9" i="27"/>
  <c r="B14" i="29"/>
  <c r="D10" i="30"/>
  <c r="H7" i="30"/>
  <c r="X8" i="30"/>
  <c r="W8" i="30"/>
  <c r="O8" i="30"/>
  <c r="AA8" i="30"/>
  <c r="Z8" i="30"/>
  <c r="S8" i="30"/>
  <c r="R8" i="30"/>
  <c r="E8" i="30"/>
  <c r="Q8" i="30"/>
  <c r="P8" i="30"/>
  <c r="Y8" i="30"/>
  <c r="I7" i="30"/>
  <c r="T7" i="30"/>
  <c r="L7" i="30" s="1"/>
  <c r="J7" i="30"/>
  <c r="T10" i="25"/>
  <c r="J10" i="25"/>
  <c r="U10" i="25"/>
  <c r="G10" i="25"/>
  <c r="N10" i="25"/>
  <c r="AC10" i="25"/>
  <c r="V10" i="25"/>
  <c r="B12" i="24"/>
  <c r="D10" i="25"/>
  <c r="H10" i="25"/>
  <c r="AB10" i="25"/>
  <c r="C12" i="25"/>
  <c r="B11" i="26"/>
  <c r="C11" i="26" s="1"/>
  <c r="D12" i="22"/>
  <c r="I10" i="25"/>
  <c r="E11" i="25"/>
  <c r="Z11" i="25"/>
  <c r="Q11" i="25"/>
  <c r="S11" i="25"/>
  <c r="R11" i="25"/>
  <c r="AA11" i="25"/>
  <c r="P11" i="25"/>
  <c r="Y11" i="25"/>
  <c r="O11" i="25"/>
  <c r="X11" i="25"/>
  <c r="W11" i="25"/>
  <c r="AC7" i="20"/>
  <c r="V7" i="20"/>
  <c r="B8" i="21"/>
  <c r="C8" i="21" s="1"/>
  <c r="C9" i="20"/>
  <c r="D9" i="17"/>
  <c r="Z8" i="20"/>
  <c r="Q8" i="20"/>
  <c r="W8" i="20"/>
  <c r="E8" i="20"/>
  <c r="S8" i="20"/>
  <c r="R8" i="20"/>
  <c r="P8" i="20"/>
  <c r="AA8" i="20"/>
  <c r="O8" i="20"/>
  <c r="Y8" i="20"/>
  <c r="X8" i="20"/>
  <c r="I7" i="20"/>
  <c r="U7" i="20"/>
  <c r="G7" i="20"/>
  <c r="N7" i="20"/>
  <c r="B13" i="19"/>
  <c r="D10" i="20"/>
  <c r="T7" i="20"/>
  <c r="J7" i="20"/>
  <c r="AC7" i="15"/>
  <c r="V7" i="15"/>
  <c r="T7" i="15"/>
  <c r="J7" i="15"/>
  <c r="AA8" i="15"/>
  <c r="R8" i="15"/>
  <c r="Z8" i="15"/>
  <c r="Q8" i="15"/>
  <c r="Y8" i="15"/>
  <c r="X8" i="15"/>
  <c r="W8" i="15"/>
  <c r="S8" i="15"/>
  <c r="E8" i="15"/>
  <c r="P8" i="15"/>
  <c r="O8" i="15"/>
  <c r="H7" i="15"/>
  <c r="K7" i="15"/>
  <c r="B8" i="16"/>
  <c r="C8" i="16" s="1"/>
  <c r="C9" i="15"/>
  <c r="D9" i="12"/>
  <c r="B12" i="14"/>
  <c r="I7" i="15"/>
  <c r="G7" i="15"/>
  <c r="N7" i="15"/>
  <c r="U7" i="15"/>
  <c r="M7" i="15" s="1"/>
  <c r="D10" i="15"/>
  <c r="M7" i="10" l="1"/>
  <c r="L8" i="25"/>
  <c r="L9" i="25"/>
  <c r="F6" i="30"/>
  <c r="M4" i="10"/>
  <c r="M5" i="10"/>
  <c r="F5" i="10"/>
  <c r="F6" i="45"/>
  <c r="L5" i="30"/>
  <c r="L6" i="10"/>
  <c r="F6" i="10"/>
  <c r="L5" i="10"/>
  <c r="F4" i="10"/>
  <c r="L4" i="25"/>
  <c r="L6" i="25"/>
  <c r="F7" i="10"/>
  <c r="M7" i="20"/>
  <c r="L7" i="10"/>
  <c r="M6" i="30"/>
  <c r="F8" i="25"/>
  <c r="M8" i="25"/>
  <c r="L5" i="25"/>
  <c r="AB8" i="45"/>
  <c r="L5" i="45"/>
  <c r="L4" i="10"/>
  <c r="H8" i="10"/>
  <c r="K8" i="10"/>
  <c r="M5" i="25"/>
  <c r="K8" i="45"/>
  <c r="AB8" i="10"/>
  <c r="F6" i="20"/>
  <c r="F5" i="35"/>
  <c r="M4" i="45"/>
  <c r="L7" i="45"/>
  <c r="L4" i="45"/>
  <c r="F6" i="40"/>
  <c r="L5" i="40"/>
  <c r="L4" i="40"/>
  <c r="L7" i="40"/>
  <c r="F5" i="40"/>
  <c r="M6" i="35"/>
  <c r="M5" i="35"/>
  <c r="F6" i="35"/>
  <c r="I9" i="35"/>
  <c r="L4" i="35"/>
  <c r="L4" i="30"/>
  <c r="H8" i="30"/>
  <c r="M4" i="30"/>
  <c r="M5" i="30"/>
  <c r="M4" i="25"/>
  <c r="L7" i="25"/>
  <c r="F4" i="25"/>
  <c r="M7" i="25"/>
  <c r="F5" i="25"/>
  <c r="F7" i="25"/>
  <c r="L4" i="20"/>
  <c r="L7" i="20"/>
  <c r="M4" i="20"/>
  <c r="L7" i="15"/>
  <c r="L5" i="20"/>
  <c r="V8" i="10"/>
  <c r="AC8" i="10"/>
  <c r="F4" i="35"/>
  <c r="F5" i="30"/>
  <c r="Z9" i="10"/>
  <c r="W9" i="10"/>
  <c r="X9" i="10"/>
  <c r="S9" i="10"/>
  <c r="R9" i="10"/>
  <c r="Y9" i="10"/>
  <c r="E9" i="10"/>
  <c r="Q9" i="10"/>
  <c r="O9" i="10"/>
  <c r="AA9" i="10"/>
  <c r="P9" i="10"/>
  <c r="F4" i="40"/>
  <c r="F6" i="25"/>
  <c r="B20" i="9"/>
  <c r="Z19" i="9"/>
  <c r="V19" i="9"/>
  <c r="R19" i="9"/>
  <c r="N19" i="9"/>
  <c r="J19" i="9"/>
  <c r="F19" i="9"/>
  <c r="W19" i="9"/>
  <c r="Q19" i="9"/>
  <c r="L19" i="9"/>
  <c r="G19" i="9"/>
  <c r="AA19" i="9"/>
  <c r="U19" i="9"/>
  <c r="P19" i="9"/>
  <c r="K19" i="9"/>
  <c r="E19" i="9"/>
  <c r="X19" i="9"/>
  <c r="M19" i="9"/>
  <c r="C19" i="9"/>
  <c r="T19" i="9"/>
  <c r="I19" i="9"/>
  <c r="S19" i="9"/>
  <c r="H19" i="9"/>
  <c r="Y19" i="9"/>
  <c r="O19" i="9"/>
  <c r="D19" i="9"/>
  <c r="K8" i="30"/>
  <c r="F4" i="20"/>
  <c r="F5" i="45"/>
  <c r="D10" i="7"/>
  <c r="B9" i="11"/>
  <c r="C9" i="11" s="1"/>
  <c r="C10" i="10"/>
  <c r="M4" i="40"/>
  <c r="D18" i="10"/>
  <c r="L17" i="10"/>
  <c r="L5" i="35"/>
  <c r="I8" i="10"/>
  <c r="U8" i="10"/>
  <c r="M8" i="10" s="1"/>
  <c r="G8" i="10"/>
  <c r="N8" i="10"/>
  <c r="F5" i="20"/>
  <c r="F4" i="45"/>
  <c r="M10" i="25"/>
  <c r="AB9" i="35"/>
  <c r="M5" i="45"/>
  <c r="M5" i="40"/>
  <c r="M6" i="25"/>
  <c r="F4" i="30"/>
  <c r="J8" i="10"/>
  <c r="T8" i="10"/>
  <c r="M4" i="35"/>
  <c r="M5" i="20"/>
  <c r="H8" i="15"/>
  <c r="K8" i="15"/>
  <c r="F7" i="15"/>
  <c r="M7" i="45"/>
  <c r="M7" i="40"/>
  <c r="L8" i="35"/>
  <c r="M8" i="35"/>
  <c r="M7" i="30"/>
  <c r="H11" i="25"/>
  <c r="I8" i="45"/>
  <c r="T8" i="45"/>
  <c r="J8" i="45"/>
  <c r="F7" i="45"/>
  <c r="N8" i="45"/>
  <c r="U8" i="45"/>
  <c r="G8" i="45"/>
  <c r="D10" i="45"/>
  <c r="V8" i="45"/>
  <c r="AC8" i="45"/>
  <c r="B9" i="46"/>
  <c r="C9" i="46" s="1"/>
  <c r="C10" i="45"/>
  <c r="D10" i="42"/>
  <c r="H8" i="45"/>
  <c r="B16" i="44"/>
  <c r="T15" i="44"/>
  <c r="L15" i="44"/>
  <c r="D15" i="44"/>
  <c r="AA15" i="44"/>
  <c r="S15" i="44"/>
  <c r="K15" i="44"/>
  <c r="C15" i="44"/>
  <c r="Z15" i="44"/>
  <c r="R15" i="44"/>
  <c r="J15" i="44"/>
  <c r="Y15" i="44"/>
  <c r="Q15" i="44"/>
  <c r="I15" i="44"/>
  <c r="W15" i="44"/>
  <c r="O15" i="44"/>
  <c r="G15" i="44"/>
  <c r="U15" i="44"/>
  <c r="P15" i="44"/>
  <c r="N15" i="44"/>
  <c r="M15" i="44"/>
  <c r="H15" i="44"/>
  <c r="F15" i="44"/>
  <c r="X15" i="44"/>
  <c r="E15" i="44"/>
  <c r="V15" i="44"/>
  <c r="E9" i="45"/>
  <c r="AA9" i="45"/>
  <c r="S9" i="45"/>
  <c r="Z9" i="45"/>
  <c r="R9" i="45"/>
  <c r="W9" i="45"/>
  <c r="Q9" i="45"/>
  <c r="P9" i="45"/>
  <c r="Y9" i="45"/>
  <c r="X9" i="45"/>
  <c r="O9" i="45"/>
  <c r="D11" i="40"/>
  <c r="N8" i="40"/>
  <c r="G8" i="40"/>
  <c r="U8" i="40"/>
  <c r="H8" i="40"/>
  <c r="I8" i="40"/>
  <c r="B15" i="39"/>
  <c r="S9" i="40"/>
  <c r="W9" i="40"/>
  <c r="R9" i="40"/>
  <c r="Q9" i="40"/>
  <c r="P9" i="40"/>
  <c r="O9" i="40"/>
  <c r="AA9" i="40"/>
  <c r="Z9" i="40"/>
  <c r="Y9" i="40"/>
  <c r="X9" i="40"/>
  <c r="E9" i="40"/>
  <c r="B9" i="41"/>
  <c r="C9" i="41" s="1"/>
  <c r="C10" i="40"/>
  <c r="D10" i="37"/>
  <c r="T8" i="40"/>
  <c r="J8" i="40"/>
  <c r="K8" i="40"/>
  <c r="V8" i="40"/>
  <c r="AC8" i="40"/>
  <c r="AB8" i="40"/>
  <c r="F7" i="40"/>
  <c r="E10" i="35"/>
  <c r="Y10" i="35"/>
  <c r="X10" i="35"/>
  <c r="W10" i="35"/>
  <c r="S10" i="35"/>
  <c r="Q10" i="35"/>
  <c r="P10" i="35"/>
  <c r="O10" i="35"/>
  <c r="Z10" i="35"/>
  <c r="R10" i="35"/>
  <c r="AA10" i="35"/>
  <c r="B10" i="36"/>
  <c r="C10" i="36" s="1"/>
  <c r="C11" i="35"/>
  <c r="D11" i="32"/>
  <c r="B15" i="34"/>
  <c r="H9" i="35"/>
  <c r="AC9" i="35"/>
  <c r="V9" i="35"/>
  <c r="F8" i="35"/>
  <c r="T9" i="35"/>
  <c r="L9" i="35" s="1"/>
  <c r="J9" i="35"/>
  <c r="U9" i="35"/>
  <c r="G9" i="35"/>
  <c r="N9" i="35"/>
  <c r="K9" i="35"/>
  <c r="D11" i="35"/>
  <c r="T8" i="30"/>
  <c r="J8" i="30"/>
  <c r="D11" i="30"/>
  <c r="I8" i="30"/>
  <c r="AB8" i="30"/>
  <c r="B15" i="29"/>
  <c r="N8" i="30"/>
  <c r="U8" i="30"/>
  <c r="G8" i="30"/>
  <c r="B9" i="31"/>
  <c r="C9" i="31" s="1"/>
  <c r="C10" i="30"/>
  <c r="D10" i="27"/>
  <c r="V8" i="30"/>
  <c r="AC8" i="30"/>
  <c r="E9" i="30"/>
  <c r="X9" i="30"/>
  <c r="W9" i="30"/>
  <c r="P9" i="30"/>
  <c r="O9" i="30"/>
  <c r="AA9" i="30"/>
  <c r="Y9" i="30"/>
  <c r="S9" i="30"/>
  <c r="R9" i="30"/>
  <c r="Z9" i="30"/>
  <c r="Q9" i="30"/>
  <c r="F7" i="30"/>
  <c r="F10" i="25"/>
  <c r="B12" i="26"/>
  <c r="C12" i="26" s="1"/>
  <c r="C13" i="25"/>
  <c r="D13" i="22"/>
  <c r="L10" i="25"/>
  <c r="D11" i="25"/>
  <c r="U11" i="25"/>
  <c r="G11" i="25"/>
  <c r="N11" i="25"/>
  <c r="B13" i="24"/>
  <c r="AC11" i="25"/>
  <c r="V11" i="25"/>
  <c r="T11" i="25"/>
  <c r="J11" i="25"/>
  <c r="E12" i="25"/>
  <c r="X12" i="25"/>
  <c r="W12" i="25"/>
  <c r="S12" i="25"/>
  <c r="R12" i="25"/>
  <c r="Q12" i="25"/>
  <c r="P12" i="25"/>
  <c r="AA12" i="25"/>
  <c r="O12" i="25"/>
  <c r="Y12" i="25"/>
  <c r="Z12" i="25"/>
  <c r="K11" i="25"/>
  <c r="I11" i="25"/>
  <c r="AB11" i="25"/>
  <c r="V8" i="20"/>
  <c r="AC8" i="20"/>
  <c r="I8" i="20"/>
  <c r="N8" i="20"/>
  <c r="U8" i="20"/>
  <c r="G8" i="20"/>
  <c r="AB8" i="20"/>
  <c r="B9" i="21"/>
  <c r="C9" i="21" s="1"/>
  <c r="D10" i="17"/>
  <c r="C10" i="20"/>
  <c r="H8" i="20"/>
  <c r="Y9" i="20"/>
  <c r="X9" i="20"/>
  <c r="O9" i="20"/>
  <c r="AA9" i="20"/>
  <c r="R9" i="20"/>
  <c r="P9" i="20"/>
  <c r="Z9" i="20"/>
  <c r="W9" i="20"/>
  <c r="S9" i="20"/>
  <c r="E9" i="20"/>
  <c r="Q9" i="20"/>
  <c r="D11" i="20"/>
  <c r="B14" i="19"/>
  <c r="F7" i="20"/>
  <c r="J8" i="20"/>
  <c r="T8" i="20"/>
  <c r="K8" i="20"/>
  <c r="N8" i="15"/>
  <c r="U8" i="15"/>
  <c r="G8" i="15"/>
  <c r="AB8" i="15"/>
  <c r="J8" i="15"/>
  <c r="T8" i="15"/>
  <c r="D11" i="15"/>
  <c r="B9" i="16"/>
  <c r="C9" i="16" s="1"/>
  <c r="C10" i="15"/>
  <c r="D10" i="12"/>
  <c r="Z9" i="15"/>
  <c r="Q9" i="15"/>
  <c r="W9" i="15"/>
  <c r="Y9" i="15"/>
  <c r="X9" i="15"/>
  <c r="S9" i="15"/>
  <c r="E9" i="15"/>
  <c r="R9" i="15"/>
  <c r="P9" i="15"/>
  <c r="AA9" i="15"/>
  <c r="O9" i="15"/>
  <c r="V8" i="15"/>
  <c r="AC8" i="15"/>
  <c r="B13" i="14"/>
  <c r="I8" i="15"/>
  <c r="AB9" i="30" l="1"/>
  <c r="L8" i="45"/>
  <c r="L8" i="10"/>
  <c r="K9" i="20"/>
  <c r="I10" i="35"/>
  <c r="I9" i="30"/>
  <c r="AB12" i="25"/>
  <c r="M8" i="20"/>
  <c r="I9" i="20"/>
  <c r="F8" i="20"/>
  <c r="M8" i="30"/>
  <c r="M9" i="35"/>
  <c r="D19" i="10"/>
  <c r="L18" i="10"/>
  <c r="D11" i="7"/>
  <c r="B10" i="11"/>
  <c r="C10" i="11" s="1"/>
  <c r="C11" i="10"/>
  <c r="H9" i="10"/>
  <c r="B21" i="9"/>
  <c r="Y20" i="9"/>
  <c r="U20" i="9"/>
  <c r="Q20" i="9"/>
  <c r="M20" i="9"/>
  <c r="I20" i="9"/>
  <c r="E20" i="9"/>
  <c r="X20" i="9"/>
  <c r="S20" i="9"/>
  <c r="N20" i="9"/>
  <c r="H20" i="9"/>
  <c r="C20" i="9"/>
  <c r="W20" i="9"/>
  <c r="R20" i="9"/>
  <c r="L20" i="9"/>
  <c r="G20" i="9"/>
  <c r="T20" i="9"/>
  <c r="J20" i="9"/>
  <c r="AA20" i="9"/>
  <c r="P20" i="9"/>
  <c r="O20" i="9"/>
  <c r="F20" i="9"/>
  <c r="Z20" i="9"/>
  <c r="D20" i="9"/>
  <c r="V20" i="9"/>
  <c r="K20" i="9"/>
  <c r="AC9" i="10"/>
  <c r="V9" i="10"/>
  <c r="X10" i="10"/>
  <c r="E10" i="10"/>
  <c r="Z10" i="10"/>
  <c r="S10" i="10"/>
  <c r="P10" i="10"/>
  <c r="O10" i="10"/>
  <c r="Q10" i="10"/>
  <c r="R10" i="10"/>
  <c r="AA10" i="10"/>
  <c r="Y10" i="10"/>
  <c r="W10" i="10"/>
  <c r="N9" i="10"/>
  <c r="U9" i="10"/>
  <c r="G9" i="10"/>
  <c r="J9" i="10"/>
  <c r="T9" i="10"/>
  <c r="AB9" i="10"/>
  <c r="F8" i="10"/>
  <c r="I9" i="10"/>
  <c r="K9" i="10"/>
  <c r="I9" i="15"/>
  <c r="H9" i="15"/>
  <c r="H9" i="45"/>
  <c r="AB9" i="45"/>
  <c r="K9" i="45"/>
  <c r="M8" i="45"/>
  <c r="K9" i="30"/>
  <c r="F8" i="30"/>
  <c r="M11" i="25"/>
  <c r="H9" i="20"/>
  <c r="L8" i="20"/>
  <c r="L8" i="15"/>
  <c r="I9" i="45"/>
  <c r="AA16" i="44"/>
  <c r="S16" i="44"/>
  <c r="K16" i="44"/>
  <c r="C16" i="44"/>
  <c r="Z16" i="44"/>
  <c r="R16" i="44"/>
  <c r="J16" i="44"/>
  <c r="X16" i="44"/>
  <c r="N16" i="44"/>
  <c r="D16" i="44"/>
  <c r="W16" i="44"/>
  <c r="M16" i="44"/>
  <c r="V16" i="44"/>
  <c r="L16" i="44"/>
  <c r="U16" i="44"/>
  <c r="I16" i="44"/>
  <c r="Q16" i="44"/>
  <c r="G16" i="44"/>
  <c r="T16" i="44"/>
  <c r="P16" i="44"/>
  <c r="F16" i="44"/>
  <c r="O16" i="44"/>
  <c r="H16" i="44"/>
  <c r="E16" i="44"/>
  <c r="B17" i="44"/>
  <c r="Y16" i="44"/>
  <c r="D11" i="45"/>
  <c r="V9" i="45"/>
  <c r="AC9" i="45"/>
  <c r="F8" i="45"/>
  <c r="N9" i="45"/>
  <c r="U9" i="45"/>
  <c r="G9" i="45"/>
  <c r="T9" i="45"/>
  <c r="J9" i="45"/>
  <c r="B10" i="46"/>
  <c r="C10" i="46" s="1"/>
  <c r="C11" i="45"/>
  <c r="D11" i="42"/>
  <c r="E10" i="45"/>
  <c r="AA10" i="45"/>
  <c r="S10" i="45"/>
  <c r="Z10" i="45"/>
  <c r="R10" i="45"/>
  <c r="Y10" i="45"/>
  <c r="W10" i="45"/>
  <c r="X10" i="45"/>
  <c r="Q10" i="45"/>
  <c r="P10" i="45"/>
  <c r="O10" i="45"/>
  <c r="L8" i="40"/>
  <c r="N9" i="40"/>
  <c r="U9" i="40"/>
  <c r="G9" i="40"/>
  <c r="H9" i="40"/>
  <c r="I9" i="40"/>
  <c r="M8" i="40"/>
  <c r="B10" i="41"/>
  <c r="C10" i="41" s="1"/>
  <c r="C11" i="40"/>
  <c r="D11" i="37"/>
  <c r="S10" i="40"/>
  <c r="Z10" i="40"/>
  <c r="O10" i="40"/>
  <c r="Y10" i="40"/>
  <c r="X10" i="40"/>
  <c r="W10" i="40"/>
  <c r="AA10" i="40"/>
  <c r="E10" i="40"/>
  <c r="R10" i="40"/>
  <c r="Q10" i="40"/>
  <c r="P10" i="40"/>
  <c r="T9" i="40"/>
  <c r="J9" i="40"/>
  <c r="F8" i="40"/>
  <c r="V9" i="40"/>
  <c r="AC9" i="40"/>
  <c r="U15" i="39"/>
  <c r="M15" i="39"/>
  <c r="E15" i="39"/>
  <c r="Z15" i="39"/>
  <c r="R15" i="39"/>
  <c r="J15" i="39"/>
  <c r="Y15" i="39"/>
  <c r="O15" i="39"/>
  <c r="D15" i="39"/>
  <c r="X15" i="39"/>
  <c r="N15" i="39"/>
  <c r="C15" i="39"/>
  <c r="W15" i="39"/>
  <c r="L15" i="39"/>
  <c r="V15" i="39"/>
  <c r="K15" i="39"/>
  <c r="T15" i="39"/>
  <c r="I15" i="39"/>
  <c r="S15" i="39"/>
  <c r="H15" i="39"/>
  <c r="B16" i="39"/>
  <c r="Q15" i="39"/>
  <c r="G15" i="39"/>
  <c r="AA15" i="39"/>
  <c r="P15" i="39"/>
  <c r="F15" i="39"/>
  <c r="K9" i="40"/>
  <c r="AB9" i="40"/>
  <c r="D12" i="40"/>
  <c r="H10" i="35"/>
  <c r="B11" i="36"/>
  <c r="C11" i="36" s="1"/>
  <c r="C12" i="35"/>
  <c r="D12" i="32"/>
  <c r="F9" i="35"/>
  <c r="E11" i="35"/>
  <c r="R11" i="35"/>
  <c r="Q11" i="35"/>
  <c r="AA11" i="35"/>
  <c r="P11" i="35"/>
  <c r="Z11" i="35"/>
  <c r="O11" i="35"/>
  <c r="Y11" i="35"/>
  <c r="X11" i="35"/>
  <c r="W11" i="35"/>
  <c r="S11" i="35"/>
  <c r="K10" i="35"/>
  <c r="AC10" i="35"/>
  <c r="V10" i="35"/>
  <c r="T10" i="35"/>
  <c r="J10" i="35"/>
  <c r="AA15" i="34"/>
  <c r="S15" i="34"/>
  <c r="K15" i="34"/>
  <c r="C15" i="34"/>
  <c r="Z15" i="34"/>
  <c r="R15" i="34"/>
  <c r="J15" i="34"/>
  <c r="W15" i="34"/>
  <c r="M15" i="34"/>
  <c r="V15" i="34"/>
  <c r="L15" i="34"/>
  <c r="U15" i="34"/>
  <c r="I15" i="34"/>
  <c r="D15" i="34"/>
  <c r="T15" i="34"/>
  <c r="H15" i="34"/>
  <c r="X15" i="34"/>
  <c r="Q15" i="34"/>
  <c r="G15" i="34"/>
  <c r="Y15" i="34"/>
  <c r="E15" i="34"/>
  <c r="N15" i="34"/>
  <c r="B16" i="34"/>
  <c r="P15" i="34"/>
  <c r="F15" i="34"/>
  <c r="O15" i="34"/>
  <c r="AB10" i="35"/>
  <c r="D12" i="35"/>
  <c r="U10" i="35"/>
  <c r="N10" i="35"/>
  <c r="G10" i="35"/>
  <c r="D12" i="30"/>
  <c r="T9" i="30"/>
  <c r="L9" i="30" s="1"/>
  <c r="J9" i="30"/>
  <c r="N9" i="30"/>
  <c r="U9" i="30"/>
  <c r="G9" i="30"/>
  <c r="B10" i="31"/>
  <c r="C10" i="31" s="1"/>
  <c r="C11" i="30"/>
  <c r="D11" i="27"/>
  <c r="H9" i="30"/>
  <c r="E10" i="30"/>
  <c r="X10" i="30"/>
  <c r="W10" i="30"/>
  <c r="Q10" i="30"/>
  <c r="P10" i="30"/>
  <c r="O10" i="30"/>
  <c r="Z10" i="30"/>
  <c r="Y10" i="30"/>
  <c r="S10" i="30"/>
  <c r="R10" i="30"/>
  <c r="AA10" i="30"/>
  <c r="X15" i="29"/>
  <c r="P15" i="29"/>
  <c r="H15" i="29"/>
  <c r="Z15" i="29"/>
  <c r="Q15" i="29"/>
  <c r="G15" i="29"/>
  <c r="S15" i="29"/>
  <c r="I15" i="29"/>
  <c r="B16" i="29"/>
  <c r="R15" i="29"/>
  <c r="F15" i="29"/>
  <c r="T15" i="29"/>
  <c r="AA15" i="29"/>
  <c r="O15" i="29"/>
  <c r="E15" i="29"/>
  <c r="J15" i="29"/>
  <c r="Y15" i="29"/>
  <c r="N15" i="29"/>
  <c r="D15" i="29"/>
  <c r="L15" i="29"/>
  <c r="K15" i="29"/>
  <c r="W15" i="29"/>
  <c r="M15" i="29"/>
  <c r="C15" i="29"/>
  <c r="U15" i="29"/>
  <c r="V15" i="29"/>
  <c r="L8" i="30"/>
  <c r="V9" i="30"/>
  <c r="AC9" i="30"/>
  <c r="D12" i="25"/>
  <c r="L11" i="25"/>
  <c r="B14" i="24"/>
  <c r="F11" i="25"/>
  <c r="H12" i="25"/>
  <c r="B13" i="26"/>
  <c r="C13" i="26" s="1"/>
  <c r="D14" i="22"/>
  <c r="C14" i="25"/>
  <c r="I12" i="25"/>
  <c r="E13" i="25"/>
  <c r="X13" i="25"/>
  <c r="W13" i="25"/>
  <c r="R13" i="25"/>
  <c r="Q13" i="25"/>
  <c r="P13" i="25"/>
  <c r="AA13" i="25"/>
  <c r="O13" i="25"/>
  <c r="Z13" i="25"/>
  <c r="Y13" i="25"/>
  <c r="S13" i="25"/>
  <c r="U12" i="25"/>
  <c r="G12" i="25"/>
  <c r="N12" i="25"/>
  <c r="T12" i="25"/>
  <c r="J12" i="25"/>
  <c r="K12" i="25"/>
  <c r="V12" i="25"/>
  <c r="AC12" i="25"/>
  <c r="B15" i="19"/>
  <c r="N9" i="20"/>
  <c r="U9" i="20"/>
  <c r="G9" i="20"/>
  <c r="V9" i="20"/>
  <c r="AC9" i="20"/>
  <c r="AB9" i="20"/>
  <c r="S10" i="20"/>
  <c r="Z10" i="20"/>
  <c r="Q10" i="20"/>
  <c r="Y10" i="20"/>
  <c r="X10" i="20"/>
  <c r="W10" i="20"/>
  <c r="R10" i="20"/>
  <c r="P10" i="20"/>
  <c r="O10" i="20"/>
  <c r="AA10" i="20"/>
  <c r="E10" i="20"/>
  <c r="B10" i="21"/>
  <c r="C10" i="21" s="1"/>
  <c r="C11" i="20"/>
  <c r="D11" i="17"/>
  <c r="D12" i="20"/>
  <c r="J9" i="20"/>
  <c r="T9" i="20"/>
  <c r="AB9" i="15"/>
  <c r="J9" i="15"/>
  <c r="T9" i="15"/>
  <c r="B10" i="16"/>
  <c r="C10" i="16" s="1"/>
  <c r="C11" i="15"/>
  <c r="D11" i="12"/>
  <c r="B14" i="14"/>
  <c r="K9" i="15"/>
  <c r="AA10" i="15"/>
  <c r="R10" i="15"/>
  <c r="Z10" i="15"/>
  <c r="Q10" i="15"/>
  <c r="W10" i="15"/>
  <c r="E10" i="15"/>
  <c r="S10" i="15"/>
  <c r="P10" i="15"/>
  <c r="O10" i="15"/>
  <c r="Y10" i="15"/>
  <c r="X10" i="15"/>
  <c r="F8" i="15"/>
  <c r="M8" i="15"/>
  <c r="N9" i="15"/>
  <c r="U9" i="15"/>
  <c r="G9" i="15"/>
  <c r="V9" i="15"/>
  <c r="AC9" i="15"/>
  <c r="D12" i="15"/>
  <c r="L9" i="45" l="1"/>
  <c r="M9" i="10"/>
  <c r="H10" i="10"/>
  <c r="I10" i="40"/>
  <c r="F9" i="10"/>
  <c r="F9" i="15"/>
  <c r="F9" i="45"/>
  <c r="H10" i="45"/>
  <c r="AB10" i="40"/>
  <c r="K10" i="40"/>
  <c r="H13" i="25"/>
  <c r="K13" i="25"/>
  <c r="AB13" i="25"/>
  <c r="H10" i="20"/>
  <c r="F9" i="20"/>
  <c r="G10" i="10"/>
  <c r="U10" i="10"/>
  <c r="N10" i="10"/>
  <c r="I13" i="25"/>
  <c r="K11" i="35"/>
  <c r="B22" i="9"/>
  <c r="X21" i="9"/>
  <c r="T21" i="9"/>
  <c r="P21" i="9"/>
  <c r="L21" i="9"/>
  <c r="H21" i="9"/>
  <c r="D21" i="9"/>
  <c r="Z21" i="9"/>
  <c r="U21" i="9"/>
  <c r="O21" i="9"/>
  <c r="J21" i="9"/>
  <c r="E21" i="9"/>
  <c r="Y21" i="9"/>
  <c r="S21" i="9"/>
  <c r="N21" i="9"/>
  <c r="I21" i="9"/>
  <c r="C21" i="9"/>
  <c r="AA21" i="9"/>
  <c r="Q21" i="9"/>
  <c r="F21" i="9"/>
  <c r="M21" i="9"/>
  <c r="K21" i="9"/>
  <c r="W21" i="9"/>
  <c r="V21" i="9"/>
  <c r="R21" i="9"/>
  <c r="G21" i="9"/>
  <c r="D12" i="7"/>
  <c r="B11" i="11"/>
  <c r="C11" i="11" s="1"/>
  <c r="C12" i="10"/>
  <c r="I10" i="45"/>
  <c r="L9" i="10"/>
  <c r="T10" i="10"/>
  <c r="J10" i="10"/>
  <c r="K10" i="10"/>
  <c r="L9" i="20"/>
  <c r="H10" i="40"/>
  <c r="AC10" i="10"/>
  <c r="V10" i="10"/>
  <c r="I10" i="10"/>
  <c r="AB10" i="10"/>
  <c r="W11" i="10"/>
  <c r="AA11" i="10"/>
  <c r="Q11" i="10"/>
  <c r="O11" i="10"/>
  <c r="P11" i="10"/>
  <c r="X11" i="10"/>
  <c r="R11" i="10"/>
  <c r="S11" i="10"/>
  <c r="Y11" i="10"/>
  <c r="E11" i="10"/>
  <c r="Z11" i="10"/>
  <c r="D20" i="10"/>
  <c r="L19" i="10"/>
  <c r="K10" i="15"/>
  <c r="L9" i="15"/>
  <c r="F10" i="35"/>
  <c r="F12" i="25"/>
  <c r="AB10" i="15"/>
  <c r="C12" i="45"/>
  <c r="B11" i="46"/>
  <c r="C11" i="46" s="1"/>
  <c r="D12" i="42"/>
  <c r="E11" i="45"/>
  <c r="AA11" i="45"/>
  <c r="S11" i="45"/>
  <c r="Z11" i="45"/>
  <c r="R11" i="45"/>
  <c r="W11" i="45"/>
  <c r="Q11" i="45"/>
  <c r="P11" i="45"/>
  <c r="O11" i="45"/>
  <c r="X11" i="45"/>
  <c r="Y11" i="45"/>
  <c r="V10" i="45"/>
  <c r="AC10" i="45"/>
  <c r="D12" i="45"/>
  <c r="T10" i="45"/>
  <c r="J10" i="45"/>
  <c r="AB10" i="45"/>
  <c r="M9" i="45"/>
  <c r="Y17" i="44"/>
  <c r="Q17" i="44"/>
  <c r="I17" i="44"/>
  <c r="X17" i="44"/>
  <c r="P17" i="44"/>
  <c r="H17" i="44"/>
  <c r="T17" i="44"/>
  <c r="J17" i="44"/>
  <c r="S17" i="44"/>
  <c r="G17" i="44"/>
  <c r="B18" i="44"/>
  <c r="R17" i="44"/>
  <c r="F17" i="44"/>
  <c r="AA17" i="44"/>
  <c r="O17" i="44"/>
  <c r="E17" i="44"/>
  <c r="W17" i="44"/>
  <c r="M17" i="44"/>
  <c r="C17" i="44"/>
  <c r="V17" i="44"/>
  <c r="U17" i="44"/>
  <c r="N17" i="44"/>
  <c r="L17" i="44"/>
  <c r="K17" i="44"/>
  <c r="D17" i="44"/>
  <c r="Z17" i="44"/>
  <c r="N10" i="45"/>
  <c r="U10" i="45"/>
  <c r="G10" i="45"/>
  <c r="K10" i="45"/>
  <c r="V10" i="40"/>
  <c r="AC10" i="40"/>
  <c r="D13" i="40"/>
  <c r="AA16" i="39"/>
  <c r="S16" i="39"/>
  <c r="K16" i="39"/>
  <c r="C16" i="39"/>
  <c r="X16" i="39"/>
  <c r="P16" i="39"/>
  <c r="H16" i="39"/>
  <c r="U16" i="39"/>
  <c r="J16" i="39"/>
  <c r="T16" i="39"/>
  <c r="I16" i="39"/>
  <c r="R16" i="39"/>
  <c r="G16" i="39"/>
  <c r="B17" i="39"/>
  <c r="Q16" i="39"/>
  <c r="F16" i="39"/>
  <c r="Z16" i="39"/>
  <c r="O16" i="39"/>
  <c r="E16" i="39"/>
  <c r="Y16" i="39"/>
  <c r="N16" i="39"/>
  <c r="D16" i="39"/>
  <c r="W16" i="39"/>
  <c r="M16" i="39"/>
  <c r="V16" i="39"/>
  <c r="L16" i="39"/>
  <c r="L9" i="40"/>
  <c r="N10" i="40"/>
  <c r="G10" i="40"/>
  <c r="U10" i="40"/>
  <c r="F9" i="40"/>
  <c r="M9" i="40"/>
  <c r="B11" i="41"/>
  <c r="C11" i="41" s="1"/>
  <c r="C12" i="40"/>
  <c r="D12" i="37"/>
  <c r="T10" i="40"/>
  <c r="J10" i="40"/>
  <c r="S11" i="40"/>
  <c r="R11" i="40"/>
  <c r="Q11" i="40"/>
  <c r="E11" i="40"/>
  <c r="AA11" i="40"/>
  <c r="P11" i="40"/>
  <c r="Z11" i="40"/>
  <c r="O11" i="40"/>
  <c r="Y11" i="40"/>
  <c r="W11" i="40"/>
  <c r="X11" i="40"/>
  <c r="M10" i="35"/>
  <c r="AB11" i="35"/>
  <c r="B12" i="36"/>
  <c r="C12" i="36" s="1"/>
  <c r="C13" i="35"/>
  <c r="D13" i="32"/>
  <c r="H11" i="35"/>
  <c r="E12" i="35"/>
  <c r="W12" i="35"/>
  <c r="Y12" i="35"/>
  <c r="X12" i="35"/>
  <c r="S12" i="35"/>
  <c r="R12" i="35"/>
  <c r="Q12" i="35"/>
  <c r="AA12" i="35"/>
  <c r="Z12" i="35"/>
  <c r="P12" i="35"/>
  <c r="O12" i="35"/>
  <c r="D13" i="35"/>
  <c r="I11" i="35"/>
  <c r="AC11" i="35"/>
  <c r="V11" i="35"/>
  <c r="T11" i="35"/>
  <c r="L11" i="35" s="1"/>
  <c r="J11" i="35"/>
  <c r="B17" i="34"/>
  <c r="T16" i="34"/>
  <c r="L16" i="34"/>
  <c r="AA16" i="34"/>
  <c r="R16" i="34"/>
  <c r="I16" i="34"/>
  <c r="Z16" i="34"/>
  <c r="Q16" i="34"/>
  <c r="H16" i="34"/>
  <c r="X16" i="34"/>
  <c r="U16" i="34"/>
  <c r="G16" i="34"/>
  <c r="S16" i="34"/>
  <c r="F16" i="34"/>
  <c r="P16" i="34"/>
  <c r="E16" i="34"/>
  <c r="J16" i="34"/>
  <c r="O16" i="34"/>
  <c r="D16" i="34"/>
  <c r="N16" i="34"/>
  <c r="C16" i="34"/>
  <c r="W16" i="34"/>
  <c r="K16" i="34"/>
  <c r="V16" i="34"/>
  <c r="Y16" i="34"/>
  <c r="M16" i="34"/>
  <c r="L10" i="35"/>
  <c r="U11" i="35"/>
  <c r="N11" i="35"/>
  <c r="G11" i="35"/>
  <c r="AB10" i="30"/>
  <c r="N10" i="30"/>
  <c r="U10" i="30"/>
  <c r="G10" i="30"/>
  <c r="B11" i="31"/>
  <c r="C11" i="31" s="1"/>
  <c r="C12" i="30"/>
  <c r="D12" i="27"/>
  <c r="H10" i="30"/>
  <c r="E11" i="30"/>
  <c r="X11" i="30"/>
  <c r="W11" i="30"/>
  <c r="R11" i="30"/>
  <c r="Q11" i="30"/>
  <c r="P11" i="30"/>
  <c r="AA11" i="30"/>
  <c r="Z11" i="30"/>
  <c r="Y11" i="30"/>
  <c r="O11" i="30"/>
  <c r="S11" i="30"/>
  <c r="V16" i="29"/>
  <c r="N16" i="29"/>
  <c r="F16" i="29"/>
  <c r="AA16" i="29"/>
  <c r="R16" i="29"/>
  <c r="I16" i="29"/>
  <c r="X16" i="29"/>
  <c r="M16" i="29"/>
  <c r="C16" i="29"/>
  <c r="W16" i="29"/>
  <c r="L16" i="29"/>
  <c r="O16" i="29"/>
  <c r="U16" i="29"/>
  <c r="K16" i="29"/>
  <c r="Q16" i="29"/>
  <c r="Y16" i="29"/>
  <c r="D16" i="29"/>
  <c r="T16" i="29"/>
  <c r="J16" i="29"/>
  <c r="B17" i="29"/>
  <c r="P16" i="29"/>
  <c r="E16" i="29"/>
  <c r="S16" i="29"/>
  <c r="H16" i="29"/>
  <c r="G16" i="29"/>
  <c r="Z16" i="29"/>
  <c r="I10" i="30"/>
  <c r="D13" i="30"/>
  <c r="V10" i="30"/>
  <c r="AC10" i="30"/>
  <c r="F9" i="30"/>
  <c r="M9" i="30"/>
  <c r="T10" i="30"/>
  <c r="J10" i="30"/>
  <c r="K10" i="30"/>
  <c r="M12" i="25"/>
  <c r="B15" i="24"/>
  <c r="V13" i="25"/>
  <c r="AC13" i="25"/>
  <c r="J13" i="25"/>
  <c r="T13" i="25"/>
  <c r="B14" i="26"/>
  <c r="C14" i="26" s="1"/>
  <c r="C15" i="25"/>
  <c r="D15" i="22"/>
  <c r="N13" i="25"/>
  <c r="U13" i="25"/>
  <c r="G13" i="25"/>
  <c r="F13" i="25" s="1"/>
  <c r="E14" i="25"/>
  <c r="X14" i="25"/>
  <c r="W14" i="25"/>
  <c r="P14" i="25"/>
  <c r="AA14" i="25"/>
  <c r="O14" i="25"/>
  <c r="Z14" i="25"/>
  <c r="Y14" i="25"/>
  <c r="S14" i="25"/>
  <c r="Q14" i="25"/>
  <c r="R14" i="25"/>
  <c r="L12" i="25"/>
  <c r="D13" i="25"/>
  <c r="Y11" i="20"/>
  <c r="P11" i="20"/>
  <c r="X11" i="20"/>
  <c r="O11" i="20"/>
  <c r="E11" i="20"/>
  <c r="S11" i="20"/>
  <c r="AA11" i="20"/>
  <c r="R11" i="20"/>
  <c r="W11" i="20"/>
  <c r="Q11" i="20"/>
  <c r="Z11" i="20"/>
  <c r="I10" i="20"/>
  <c r="M9" i="20"/>
  <c r="B11" i="21"/>
  <c r="C11" i="21" s="1"/>
  <c r="C12" i="20"/>
  <c r="D12" i="17"/>
  <c r="AB10" i="20"/>
  <c r="N10" i="20"/>
  <c r="G10" i="20"/>
  <c r="U10" i="20"/>
  <c r="K10" i="20"/>
  <c r="D13" i="20"/>
  <c r="T10" i="20"/>
  <c r="J10" i="20"/>
  <c r="V15" i="19"/>
  <c r="N15" i="19"/>
  <c r="F15" i="19"/>
  <c r="T15" i="19"/>
  <c r="K15" i="19"/>
  <c r="Y15" i="19"/>
  <c r="O15" i="19"/>
  <c r="D15" i="19"/>
  <c r="X15" i="19"/>
  <c r="M15" i="19"/>
  <c r="C15" i="19"/>
  <c r="Z15" i="19"/>
  <c r="E15" i="19"/>
  <c r="W15" i="19"/>
  <c r="L15" i="19"/>
  <c r="U15" i="19"/>
  <c r="J15" i="19"/>
  <c r="S15" i="19"/>
  <c r="I15" i="19"/>
  <c r="B16" i="19"/>
  <c r="R15" i="19"/>
  <c r="H15" i="19"/>
  <c r="P15" i="19"/>
  <c r="AA15" i="19"/>
  <c r="Q15" i="19"/>
  <c r="G15" i="19"/>
  <c r="V10" i="20"/>
  <c r="AC10" i="20"/>
  <c r="M9" i="15"/>
  <c r="B15" i="14"/>
  <c r="V10" i="15"/>
  <c r="AC10" i="15"/>
  <c r="C12" i="15"/>
  <c r="B11" i="16"/>
  <c r="C11" i="16" s="1"/>
  <c r="D12" i="12"/>
  <c r="I10" i="15"/>
  <c r="Z11" i="15"/>
  <c r="Q11" i="15"/>
  <c r="X11" i="15"/>
  <c r="O11" i="15"/>
  <c r="W11" i="15"/>
  <c r="E11" i="15"/>
  <c r="S11" i="15"/>
  <c r="R11" i="15"/>
  <c r="P11" i="15"/>
  <c r="AA11" i="15"/>
  <c r="Y11" i="15"/>
  <c r="T10" i="15"/>
  <c r="L10" i="15" s="1"/>
  <c r="J10" i="15"/>
  <c r="N10" i="15"/>
  <c r="U10" i="15"/>
  <c r="G10" i="15"/>
  <c r="D13" i="15"/>
  <c r="H10" i="15"/>
  <c r="AB11" i="20" l="1"/>
  <c r="AB11" i="10"/>
  <c r="L10" i="40"/>
  <c r="K14" i="25"/>
  <c r="F10" i="45"/>
  <c r="K11" i="10"/>
  <c r="F10" i="40"/>
  <c r="AB11" i="40"/>
  <c r="H12" i="35"/>
  <c r="K11" i="30"/>
  <c r="M13" i="25"/>
  <c r="H14" i="25"/>
  <c r="I11" i="20"/>
  <c r="K11" i="20"/>
  <c r="AB12" i="35"/>
  <c r="J11" i="10"/>
  <c r="T11" i="10"/>
  <c r="I11" i="10"/>
  <c r="C13" i="10"/>
  <c r="B12" i="11"/>
  <c r="C12" i="11" s="1"/>
  <c r="D13" i="7"/>
  <c r="K11" i="40"/>
  <c r="I14" i="25"/>
  <c r="H11" i="10"/>
  <c r="AC11" i="10"/>
  <c r="V11" i="10"/>
  <c r="Q12" i="10"/>
  <c r="X12" i="10"/>
  <c r="Y12" i="10"/>
  <c r="R12" i="10"/>
  <c r="E12" i="10"/>
  <c r="Z12" i="10"/>
  <c r="S12" i="10"/>
  <c r="W12" i="10"/>
  <c r="O12" i="10"/>
  <c r="P12" i="10"/>
  <c r="AA12" i="10"/>
  <c r="AA22" i="9"/>
  <c r="W22" i="9"/>
  <c r="S22" i="9"/>
  <c r="O22" i="9"/>
  <c r="K22" i="9"/>
  <c r="G22" i="9"/>
  <c r="C22" i="9"/>
  <c r="B23" i="9"/>
  <c r="V22" i="9"/>
  <c r="Q22" i="9"/>
  <c r="L22" i="9"/>
  <c r="F22" i="9"/>
  <c r="Z22" i="9"/>
  <c r="U22" i="9"/>
  <c r="P22" i="9"/>
  <c r="J22" i="9"/>
  <c r="E22" i="9"/>
  <c r="X22" i="9"/>
  <c r="M22" i="9"/>
  <c r="T22" i="9"/>
  <c r="I22" i="9"/>
  <c r="H22" i="9"/>
  <c r="R22" i="9"/>
  <c r="Y22" i="9"/>
  <c r="N22" i="9"/>
  <c r="D22" i="9"/>
  <c r="M10" i="10"/>
  <c r="L20" i="10"/>
  <c r="D21" i="10"/>
  <c r="U11" i="10"/>
  <c r="M11" i="10" s="1"/>
  <c r="G11" i="10"/>
  <c r="F11" i="10" s="1"/>
  <c r="N11" i="10"/>
  <c r="L10" i="10"/>
  <c r="F10" i="10"/>
  <c r="H11" i="15"/>
  <c r="M10" i="15"/>
  <c r="AB11" i="45"/>
  <c r="K11" i="45"/>
  <c r="M10" i="40"/>
  <c r="K12" i="35"/>
  <c r="F11" i="35"/>
  <c r="L10" i="30"/>
  <c r="T11" i="45"/>
  <c r="J11" i="45"/>
  <c r="D13" i="45"/>
  <c r="W18" i="44"/>
  <c r="O18" i="44"/>
  <c r="G18" i="44"/>
  <c r="V18" i="44"/>
  <c r="N18" i="44"/>
  <c r="F18" i="44"/>
  <c r="Z18" i="44"/>
  <c r="P18" i="44"/>
  <c r="D18" i="44"/>
  <c r="Y18" i="44"/>
  <c r="M18" i="44"/>
  <c r="C18" i="44"/>
  <c r="X18" i="44"/>
  <c r="L18" i="44"/>
  <c r="U18" i="44"/>
  <c r="K18" i="44"/>
  <c r="S18" i="44"/>
  <c r="I18" i="44"/>
  <c r="AA18" i="44"/>
  <c r="T18" i="44"/>
  <c r="J18" i="44"/>
  <c r="R18" i="44"/>
  <c r="Q18" i="44"/>
  <c r="H18" i="44"/>
  <c r="E18" i="44"/>
  <c r="B19" i="44"/>
  <c r="N11" i="45"/>
  <c r="U11" i="45"/>
  <c r="G11" i="45"/>
  <c r="L10" i="45"/>
  <c r="H11" i="45"/>
  <c r="B12" i="46"/>
  <c r="C12" i="46" s="1"/>
  <c r="C13" i="45"/>
  <c r="D13" i="42"/>
  <c r="M10" i="45"/>
  <c r="I11" i="45"/>
  <c r="V11" i="45"/>
  <c r="AC11" i="45"/>
  <c r="E12" i="45"/>
  <c r="AA12" i="45"/>
  <c r="S12" i="45"/>
  <c r="Z12" i="45"/>
  <c r="R12" i="45"/>
  <c r="Y12" i="45"/>
  <c r="X12" i="45"/>
  <c r="W12" i="45"/>
  <c r="Q12" i="45"/>
  <c r="P12" i="45"/>
  <c r="O12" i="45"/>
  <c r="I11" i="40"/>
  <c r="T11" i="40"/>
  <c r="J11" i="40"/>
  <c r="D14" i="40"/>
  <c r="L13" i="40"/>
  <c r="U17" i="39"/>
  <c r="Z17" i="39"/>
  <c r="Q17" i="39"/>
  <c r="I17" i="39"/>
  <c r="W17" i="39"/>
  <c r="N17" i="39"/>
  <c r="F17" i="39"/>
  <c r="B18" i="39"/>
  <c r="P17" i="39"/>
  <c r="E17" i="39"/>
  <c r="AA17" i="39"/>
  <c r="O17" i="39"/>
  <c r="D17" i="39"/>
  <c r="Y17" i="39"/>
  <c r="M17" i="39"/>
  <c r="C17" i="39"/>
  <c r="X17" i="39"/>
  <c r="L17" i="39"/>
  <c r="V17" i="39"/>
  <c r="K17" i="39"/>
  <c r="T17" i="39"/>
  <c r="J17" i="39"/>
  <c r="S17" i="39"/>
  <c r="H17" i="39"/>
  <c r="R17" i="39"/>
  <c r="G17" i="39"/>
  <c r="N11" i="40"/>
  <c r="G11" i="40"/>
  <c r="U11" i="40"/>
  <c r="V11" i="40"/>
  <c r="AC11" i="40"/>
  <c r="H11" i="40"/>
  <c r="B12" i="41"/>
  <c r="C12" i="41" s="1"/>
  <c r="C13" i="40"/>
  <c r="D13" i="37"/>
  <c r="Y12" i="40"/>
  <c r="S12" i="40"/>
  <c r="X12" i="40"/>
  <c r="W12" i="40"/>
  <c r="R12" i="40"/>
  <c r="Q12" i="40"/>
  <c r="E12" i="40"/>
  <c r="Z12" i="40"/>
  <c r="P12" i="40"/>
  <c r="O12" i="40"/>
  <c r="AA12" i="40"/>
  <c r="AC12" i="35"/>
  <c r="V12" i="35"/>
  <c r="D14" i="35"/>
  <c r="L13" i="35"/>
  <c r="Z17" i="34"/>
  <c r="R17" i="34"/>
  <c r="J17" i="34"/>
  <c r="T17" i="34"/>
  <c r="K17" i="34"/>
  <c r="B18" i="34"/>
  <c r="S17" i="34"/>
  <c r="I17" i="34"/>
  <c r="Y17" i="34"/>
  <c r="P17" i="34"/>
  <c r="G17" i="34"/>
  <c r="W17" i="34"/>
  <c r="H17" i="34"/>
  <c r="V17" i="34"/>
  <c r="F17" i="34"/>
  <c r="U17" i="34"/>
  <c r="E17" i="34"/>
  <c r="L17" i="34"/>
  <c r="Q17" i="34"/>
  <c r="D17" i="34"/>
  <c r="X17" i="34"/>
  <c r="O17" i="34"/>
  <c r="C17" i="34"/>
  <c r="AA17" i="34"/>
  <c r="M17" i="34"/>
  <c r="N17" i="34"/>
  <c r="U12" i="35"/>
  <c r="G12" i="35"/>
  <c r="N12" i="35"/>
  <c r="I12" i="35"/>
  <c r="B13" i="36"/>
  <c r="C13" i="36" s="1"/>
  <c r="C14" i="35"/>
  <c r="D14" i="32"/>
  <c r="M11" i="35"/>
  <c r="T12" i="35"/>
  <c r="J12" i="35"/>
  <c r="E13" i="35"/>
  <c r="W13" i="35"/>
  <c r="S13" i="35"/>
  <c r="R13" i="35"/>
  <c r="Q13" i="35"/>
  <c r="P13" i="35"/>
  <c r="AA13" i="35"/>
  <c r="O13" i="35"/>
  <c r="Z13" i="35"/>
  <c r="Y13" i="35"/>
  <c r="X13" i="35"/>
  <c r="V11" i="30"/>
  <c r="AC11" i="30"/>
  <c r="M10" i="30"/>
  <c r="AB11" i="30"/>
  <c r="D14" i="30"/>
  <c r="L13" i="30"/>
  <c r="B18" i="29"/>
  <c r="T17" i="29"/>
  <c r="L17" i="29"/>
  <c r="D17" i="29"/>
  <c r="S17" i="29"/>
  <c r="J17" i="29"/>
  <c r="R17" i="29"/>
  <c r="H17" i="29"/>
  <c r="AA17" i="29"/>
  <c r="Q17" i="29"/>
  <c r="G17" i="29"/>
  <c r="I17" i="29"/>
  <c r="Z17" i="29"/>
  <c r="P17" i="29"/>
  <c r="F17" i="29"/>
  <c r="W17" i="29"/>
  <c r="Y17" i="29"/>
  <c r="O17" i="29"/>
  <c r="E17" i="29"/>
  <c r="M17" i="29"/>
  <c r="K17" i="29"/>
  <c r="X17" i="29"/>
  <c r="N17" i="29"/>
  <c r="C17" i="29"/>
  <c r="V17" i="29"/>
  <c r="U17" i="29"/>
  <c r="B12" i="31"/>
  <c r="C12" i="31" s="1"/>
  <c r="C13" i="30"/>
  <c r="D13" i="27"/>
  <c r="H11" i="30"/>
  <c r="E12" i="30"/>
  <c r="Z12" i="30"/>
  <c r="O12" i="30"/>
  <c r="Y12" i="30"/>
  <c r="X12" i="30"/>
  <c r="W12" i="30"/>
  <c r="AA12" i="30"/>
  <c r="S12" i="30"/>
  <c r="R12" i="30"/>
  <c r="P12" i="30"/>
  <c r="Q12" i="30"/>
  <c r="I11" i="30"/>
  <c r="N11" i="30"/>
  <c r="U11" i="30"/>
  <c r="M11" i="30" s="1"/>
  <c r="G11" i="30"/>
  <c r="T11" i="30"/>
  <c r="L11" i="30" s="1"/>
  <c r="J11" i="30"/>
  <c r="F10" i="30"/>
  <c r="V14" i="25"/>
  <c r="AC14" i="25"/>
  <c r="C16" i="25"/>
  <c r="B15" i="26"/>
  <c r="C15" i="26" s="1"/>
  <c r="D16" i="22"/>
  <c r="AB14" i="25"/>
  <c r="E15" i="25"/>
  <c r="Z15" i="25"/>
  <c r="O15" i="25"/>
  <c r="Y15" i="25"/>
  <c r="X15" i="25"/>
  <c r="AA15" i="25"/>
  <c r="W15" i="25"/>
  <c r="S15" i="25"/>
  <c r="R15" i="25"/>
  <c r="Q15" i="25"/>
  <c r="P15" i="25"/>
  <c r="N14" i="25"/>
  <c r="U14" i="25"/>
  <c r="G14" i="25"/>
  <c r="Y15" i="24"/>
  <c r="Q15" i="24"/>
  <c r="I15" i="24"/>
  <c r="X15" i="24"/>
  <c r="P15" i="24"/>
  <c r="H15" i="24"/>
  <c r="V15" i="24"/>
  <c r="L15" i="24"/>
  <c r="U15" i="24"/>
  <c r="K15" i="24"/>
  <c r="C15" i="24"/>
  <c r="T15" i="24"/>
  <c r="J15" i="24"/>
  <c r="W15" i="24"/>
  <c r="S15" i="24"/>
  <c r="G15" i="24"/>
  <c r="B16" i="24"/>
  <c r="R15" i="24"/>
  <c r="F15" i="24"/>
  <c r="AA15" i="24"/>
  <c r="O15" i="24"/>
  <c r="E15" i="24"/>
  <c r="Z15" i="24"/>
  <c r="N15" i="24"/>
  <c r="D15" i="24"/>
  <c r="M15" i="24"/>
  <c r="J14" i="25"/>
  <c r="T14" i="25"/>
  <c r="L13" i="25"/>
  <c r="D14" i="25"/>
  <c r="T11" i="20"/>
  <c r="J11" i="20"/>
  <c r="V11" i="20"/>
  <c r="AC11" i="20"/>
  <c r="L10" i="20"/>
  <c r="B12" i="21"/>
  <c r="C12" i="21" s="1"/>
  <c r="C13" i="20"/>
  <c r="D13" i="17"/>
  <c r="S12" i="20"/>
  <c r="AA12" i="20"/>
  <c r="R12" i="20"/>
  <c r="Z12" i="20"/>
  <c r="Q12" i="20"/>
  <c r="Y12" i="20"/>
  <c r="P12" i="20"/>
  <c r="X12" i="20"/>
  <c r="O12" i="20"/>
  <c r="E12" i="20"/>
  <c r="W12" i="20"/>
  <c r="L13" i="20"/>
  <c r="D14" i="20"/>
  <c r="N11" i="20"/>
  <c r="G11" i="20"/>
  <c r="U11" i="20"/>
  <c r="H11" i="20"/>
  <c r="B17" i="19"/>
  <c r="T16" i="19"/>
  <c r="L16" i="19"/>
  <c r="D16" i="19"/>
  <c r="V16" i="19"/>
  <c r="M16" i="19"/>
  <c r="C16" i="19"/>
  <c r="S16" i="19"/>
  <c r="I16" i="19"/>
  <c r="R16" i="19"/>
  <c r="H16" i="19"/>
  <c r="U16" i="19"/>
  <c r="AA16" i="19"/>
  <c r="Q16" i="19"/>
  <c r="G16" i="19"/>
  <c r="Z16" i="19"/>
  <c r="P16" i="19"/>
  <c r="F16" i="19"/>
  <c r="Y16" i="19"/>
  <c r="O16" i="19"/>
  <c r="E16" i="19"/>
  <c r="X16" i="19"/>
  <c r="N16" i="19"/>
  <c r="W16" i="19"/>
  <c r="K16" i="19"/>
  <c r="J16" i="19"/>
  <c r="M10" i="20"/>
  <c r="F10" i="20"/>
  <c r="I11" i="15"/>
  <c r="AA15" i="14"/>
  <c r="S15" i="14"/>
  <c r="K15" i="14"/>
  <c r="C15" i="14"/>
  <c r="B16" i="14"/>
  <c r="R15" i="14"/>
  <c r="I15" i="14"/>
  <c r="Z15" i="14"/>
  <c r="Q15" i="14"/>
  <c r="H15" i="14"/>
  <c r="Y15" i="14"/>
  <c r="P15" i="14"/>
  <c r="G15" i="14"/>
  <c r="O15" i="14"/>
  <c r="E15" i="14"/>
  <c r="N15" i="14"/>
  <c r="T15" i="14"/>
  <c r="M15" i="14"/>
  <c r="U15" i="14"/>
  <c r="X15" i="14"/>
  <c r="L15" i="14"/>
  <c r="F15" i="14"/>
  <c r="W15" i="14"/>
  <c r="J15" i="14"/>
  <c r="D15" i="14"/>
  <c r="V15" i="14"/>
  <c r="L13" i="15"/>
  <c r="D14" i="15"/>
  <c r="AB11" i="15"/>
  <c r="F10" i="15"/>
  <c r="T11" i="15"/>
  <c r="J11" i="15"/>
  <c r="K11" i="15"/>
  <c r="B12" i="16"/>
  <c r="C12" i="16" s="1"/>
  <c r="C13" i="15"/>
  <c r="D13" i="12"/>
  <c r="V11" i="15"/>
  <c r="AC11" i="15"/>
  <c r="S12" i="15"/>
  <c r="AA12" i="15"/>
  <c r="R12" i="15"/>
  <c r="Z12" i="15"/>
  <c r="Q12" i="15"/>
  <c r="Y12" i="15"/>
  <c r="X12" i="15"/>
  <c r="E12" i="15"/>
  <c r="W12" i="15"/>
  <c r="P12" i="15"/>
  <c r="O12" i="15"/>
  <c r="N11" i="15"/>
  <c r="U11" i="15"/>
  <c r="G11" i="15"/>
  <c r="L11" i="20" l="1"/>
  <c r="F14" i="25"/>
  <c r="L11" i="10"/>
  <c r="L11" i="40"/>
  <c r="H12" i="10"/>
  <c r="M14" i="25"/>
  <c r="I12" i="10"/>
  <c r="AB12" i="10"/>
  <c r="L11" i="45"/>
  <c r="H12" i="45"/>
  <c r="K12" i="45"/>
  <c r="H12" i="40"/>
  <c r="L12" i="35"/>
  <c r="M12" i="35"/>
  <c r="H13" i="35"/>
  <c r="H12" i="30"/>
  <c r="I12" i="30"/>
  <c r="H15" i="25"/>
  <c r="L11" i="15"/>
  <c r="AB12" i="20"/>
  <c r="I12" i="40"/>
  <c r="D22" i="10"/>
  <c r="L21" i="10"/>
  <c r="D14" i="7"/>
  <c r="C14" i="10"/>
  <c r="B13" i="11"/>
  <c r="C13" i="11" s="1"/>
  <c r="N12" i="10"/>
  <c r="G12" i="10"/>
  <c r="U12" i="10"/>
  <c r="V12" i="10"/>
  <c r="AC12" i="10"/>
  <c r="T12" i="10"/>
  <c r="J12" i="10"/>
  <c r="AA13" i="10"/>
  <c r="Y13" i="10"/>
  <c r="Z13" i="10"/>
  <c r="O13" i="10"/>
  <c r="P13" i="10"/>
  <c r="R13" i="10"/>
  <c r="W13" i="10"/>
  <c r="E13" i="10"/>
  <c r="S13" i="10"/>
  <c r="Q13" i="10"/>
  <c r="X13" i="10"/>
  <c r="B24" i="9"/>
  <c r="Z23" i="9"/>
  <c r="V23" i="9"/>
  <c r="R23" i="9"/>
  <c r="N23" i="9"/>
  <c r="J23" i="9"/>
  <c r="F23" i="9"/>
  <c r="X23" i="9"/>
  <c r="S23" i="9"/>
  <c r="M23" i="9"/>
  <c r="H23" i="9"/>
  <c r="C23" i="9"/>
  <c r="W23" i="9"/>
  <c r="Q23" i="9"/>
  <c r="L23" i="9"/>
  <c r="G23" i="9"/>
  <c r="T23" i="9"/>
  <c r="I23" i="9"/>
  <c r="AA23" i="9"/>
  <c r="P23" i="9"/>
  <c r="O23" i="9"/>
  <c r="E23" i="9"/>
  <c r="Y23" i="9"/>
  <c r="D23" i="9"/>
  <c r="U23" i="9"/>
  <c r="K23" i="9"/>
  <c r="K12" i="10"/>
  <c r="H12" i="15"/>
  <c r="M11" i="45"/>
  <c r="F11" i="40"/>
  <c r="F12" i="35"/>
  <c r="M11" i="20"/>
  <c r="F11" i="15"/>
  <c r="M11" i="15"/>
  <c r="T12" i="45"/>
  <c r="J12" i="45"/>
  <c r="I12" i="45"/>
  <c r="AB12" i="45"/>
  <c r="B13" i="46"/>
  <c r="C13" i="46" s="1"/>
  <c r="C14" i="45"/>
  <c r="D14" i="42"/>
  <c r="U19" i="44"/>
  <c r="M19" i="44"/>
  <c r="E19" i="44"/>
  <c r="B20" i="44"/>
  <c r="T19" i="44"/>
  <c r="L19" i="44"/>
  <c r="D19" i="44"/>
  <c r="V19" i="44"/>
  <c r="J19" i="44"/>
  <c r="S19" i="44"/>
  <c r="I19" i="44"/>
  <c r="R19" i="44"/>
  <c r="H19" i="44"/>
  <c r="AA19" i="44"/>
  <c r="Q19" i="44"/>
  <c r="G19" i="44"/>
  <c r="Y19" i="44"/>
  <c r="O19" i="44"/>
  <c r="C19" i="44"/>
  <c r="Z19" i="44"/>
  <c r="X19" i="44"/>
  <c r="W19" i="44"/>
  <c r="P19" i="44"/>
  <c r="N19" i="44"/>
  <c r="K19" i="44"/>
  <c r="F19" i="44"/>
  <c r="N12" i="45"/>
  <c r="U12" i="45"/>
  <c r="G12" i="45"/>
  <c r="E13" i="45"/>
  <c r="AA13" i="45"/>
  <c r="S13" i="45"/>
  <c r="Z13" i="45"/>
  <c r="R13" i="45"/>
  <c r="X13" i="45"/>
  <c r="W13" i="45"/>
  <c r="Q13" i="45"/>
  <c r="P13" i="45"/>
  <c r="O13" i="45"/>
  <c r="Y13" i="45"/>
  <c r="D14" i="45"/>
  <c r="L13" i="45"/>
  <c r="V12" i="45"/>
  <c r="AC12" i="45"/>
  <c r="F11" i="45"/>
  <c r="AB12" i="40"/>
  <c r="T12" i="40"/>
  <c r="J12" i="40"/>
  <c r="B13" i="41"/>
  <c r="C13" i="41" s="1"/>
  <c r="C14" i="40"/>
  <c r="D14" i="37"/>
  <c r="V12" i="40"/>
  <c r="AC12" i="40"/>
  <c r="Y13" i="40"/>
  <c r="O13" i="40"/>
  <c r="S13" i="40"/>
  <c r="R13" i="40"/>
  <c r="E13" i="40"/>
  <c r="Q13" i="40"/>
  <c r="P13" i="40"/>
  <c r="AA13" i="40"/>
  <c r="Z13" i="40"/>
  <c r="X13" i="40"/>
  <c r="W13" i="40"/>
  <c r="N12" i="40"/>
  <c r="U12" i="40"/>
  <c r="G12" i="40"/>
  <c r="K12" i="40"/>
  <c r="D15" i="40"/>
  <c r="L14" i="40"/>
  <c r="M11" i="40"/>
  <c r="AA18" i="39"/>
  <c r="S18" i="39"/>
  <c r="K18" i="39"/>
  <c r="C18" i="39"/>
  <c r="B19" i="39"/>
  <c r="R18" i="39"/>
  <c r="I18" i="39"/>
  <c r="X18" i="39"/>
  <c r="O18" i="39"/>
  <c r="F18" i="39"/>
  <c r="Z18" i="39"/>
  <c r="N18" i="39"/>
  <c r="Y18" i="39"/>
  <c r="M18" i="39"/>
  <c r="W18" i="39"/>
  <c r="L18" i="39"/>
  <c r="V18" i="39"/>
  <c r="J18" i="39"/>
  <c r="U18" i="39"/>
  <c r="H18" i="39"/>
  <c r="T18" i="39"/>
  <c r="G18" i="39"/>
  <c r="Q18" i="39"/>
  <c r="E18" i="39"/>
  <c r="P18" i="39"/>
  <c r="D18" i="39"/>
  <c r="U13" i="35"/>
  <c r="G13" i="35"/>
  <c r="N13" i="35"/>
  <c r="I13" i="35"/>
  <c r="B14" i="36"/>
  <c r="C14" i="36" s="1"/>
  <c r="C15" i="35"/>
  <c r="D15" i="32"/>
  <c r="T13" i="35"/>
  <c r="J13" i="35"/>
  <c r="E14" i="35"/>
  <c r="W14" i="35"/>
  <c r="Q14" i="35"/>
  <c r="P14" i="35"/>
  <c r="AA14" i="35"/>
  <c r="O14" i="35"/>
  <c r="Z14" i="35"/>
  <c r="Y14" i="35"/>
  <c r="S14" i="35"/>
  <c r="R14" i="35"/>
  <c r="X14" i="35"/>
  <c r="K13" i="35"/>
  <c r="D15" i="35"/>
  <c r="L14" i="35"/>
  <c r="AC13" i="35"/>
  <c r="V13" i="35"/>
  <c r="X18" i="34"/>
  <c r="P18" i="34"/>
  <c r="H18" i="34"/>
  <c r="U18" i="34"/>
  <c r="L18" i="34"/>
  <c r="C18" i="34"/>
  <c r="T18" i="34"/>
  <c r="K18" i="34"/>
  <c r="AA18" i="34"/>
  <c r="R18" i="34"/>
  <c r="I18" i="34"/>
  <c r="Z18" i="34"/>
  <c r="M18" i="34"/>
  <c r="Y18" i="34"/>
  <c r="J18" i="34"/>
  <c r="W18" i="34"/>
  <c r="G18" i="34"/>
  <c r="N18" i="34"/>
  <c r="V18" i="34"/>
  <c r="F18" i="34"/>
  <c r="S18" i="34"/>
  <c r="E18" i="34"/>
  <c r="O18" i="34"/>
  <c r="B19" i="34"/>
  <c r="Q18" i="34"/>
  <c r="D18" i="34"/>
  <c r="AB13" i="35"/>
  <c r="B13" i="31"/>
  <c r="C13" i="31" s="1"/>
  <c r="D14" i="27"/>
  <c r="C14" i="30"/>
  <c r="Z18" i="29"/>
  <c r="R18" i="29"/>
  <c r="J18" i="29"/>
  <c r="U18" i="29"/>
  <c r="L18" i="29"/>
  <c r="C18" i="29"/>
  <c r="X18" i="29"/>
  <c r="N18" i="29"/>
  <c r="D18" i="29"/>
  <c r="W18" i="29"/>
  <c r="M18" i="29"/>
  <c r="Y18" i="29"/>
  <c r="V18" i="29"/>
  <c r="K18" i="29"/>
  <c r="B19" i="29"/>
  <c r="Q18" i="29"/>
  <c r="O18" i="29"/>
  <c r="T18" i="29"/>
  <c r="I18" i="29"/>
  <c r="G18" i="29"/>
  <c r="P18" i="29"/>
  <c r="E18" i="29"/>
  <c r="S18" i="29"/>
  <c r="H18" i="29"/>
  <c r="AA18" i="29"/>
  <c r="F18" i="29"/>
  <c r="V12" i="30"/>
  <c r="AC12" i="30"/>
  <c r="E13" i="30"/>
  <c r="S13" i="30"/>
  <c r="R13" i="30"/>
  <c r="Q13" i="30"/>
  <c r="AA13" i="30"/>
  <c r="P13" i="30"/>
  <c r="W13" i="30"/>
  <c r="O13" i="30"/>
  <c r="Z13" i="30"/>
  <c r="Y13" i="30"/>
  <c r="X13" i="30"/>
  <c r="D15" i="30"/>
  <c r="L14" i="30"/>
  <c r="N12" i="30"/>
  <c r="U12" i="30"/>
  <c r="G12" i="30"/>
  <c r="AB12" i="30"/>
  <c r="T12" i="30"/>
  <c r="J12" i="30"/>
  <c r="F11" i="30"/>
  <c r="K12" i="30"/>
  <c r="I15" i="25"/>
  <c r="AB15" i="25"/>
  <c r="N15" i="25"/>
  <c r="U15" i="25"/>
  <c r="G15" i="25"/>
  <c r="T15" i="25"/>
  <c r="J15" i="25"/>
  <c r="K15" i="25"/>
  <c r="L14" i="25"/>
  <c r="D15" i="25"/>
  <c r="V15" i="25"/>
  <c r="AC15" i="25"/>
  <c r="B16" i="26"/>
  <c r="C16" i="26" s="1"/>
  <c r="C17" i="25"/>
  <c r="D17" i="22"/>
  <c r="W16" i="24"/>
  <c r="O16" i="24"/>
  <c r="G16" i="24"/>
  <c r="V16" i="24"/>
  <c r="N16" i="24"/>
  <c r="F16" i="24"/>
  <c r="B17" i="24"/>
  <c r="R16" i="24"/>
  <c r="H16" i="24"/>
  <c r="AA16" i="24"/>
  <c r="Q16" i="24"/>
  <c r="E16" i="24"/>
  <c r="Z16" i="24"/>
  <c r="P16" i="24"/>
  <c r="D16" i="24"/>
  <c r="Y16" i="24"/>
  <c r="M16" i="24"/>
  <c r="C16" i="24"/>
  <c r="S16" i="24"/>
  <c r="X16" i="24"/>
  <c r="L16" i="24"/>
  <c r="U16" i="24"/>
  <c r="K16" i="24"/>
  <c r="I16" i="24"/>
  <c r="T16" i="24"/>
  <c r="J16" i="24"/>
  <c r="E16" i="25"/>
  <c r="W16" i="25"/>
  <c r="S16" i="25"/>
  <c r="R16" i="25"/>
  <c r="Q16" i="25"/>
  <c r="X16" i="25"/>
  <c r="P16" i="25"/>
  <c r="O16" i="25"/>
  <c r="AA16" i="25"/>
  <c r="Y16" i="25"/>
  <c r="Z16" i="25"/>
  <c r="B13" i="21"/>
  <c r="C13" i="21" s="1"/>
  <c r="D14" i="17"/>
  <c r="C14" i="20"/>
  <c r="H12" i="20"/>
  <c r="Y13" i="20"/>
  <c r="P13" i="20"/>
  <c r="X13" i="20"/>
  <c r="O13" i="20"/>
  <c r="E13" i="20"/>
  <c r="W13" i="20"/>
  <c r="S13" i="20"/>
  <c r="AA13" i="20"/>
  <c r="R13" i="20"/>
  <c r="Z13" i="20"/>
  <c r="Q13" i="20"/>
  <c r="Z17" i="19"/>
  <c r="R17" i="19"/>
  <c r="J17" i="19"/>
  <c r="Y17" i="19"/>
  <c r="P17" i="19"/>
  <c r="W17" i="19"/>
  <c r="N17" i="19"/>
  <c r="E17" i="19"/>
  <c r="B18" i="19"/>
  <c r="O17" i="19"/>
  <c r="D17" i="19"/>
  <c r="AA17" i="19"/>
  <c r="M17" i="19"/>
  <c r="C17" i="19"/>
  <c r="Q17" i="19"/>
  <c r="X17" i="19"/>
  <c r="L17" i="19"/>
  <c r="V17" i="19"/>
  <c r="K17" i="19"/>
  <c r="U17" i="19"/>
  <c r="I17" i="19"/>
  <c r="T17" i="19"/>
  <c r="H17" i="19"/>
  <c r="S17" i="19"/>
  <c r="G17" i="19"/>
  <c r="F17" i="19"/>
  <c r="I12" i="20"/>
  <c r="F11" i="20"/>
  <c r="D15" i="20"/>
  <c r="L14" i="20"/>
  <c r="V12" i="20"/>
  <c r="AC12" i="20"/>
  <c r="T12" i="20"/>
  <c r="J12" i="20"/>
  <c r="N12" i="20"/>
  <c r="G12" i="20"/>
  <c r="U12" i="20"/>
  <c r="K12" i="20"/>
  <c r="J12" i="15"/>
  <c r="T12" i="15"/>
  <c r="N12" i="15"/>
  <c r="U12" i="15"/>
  <c r="G12" i="15"/>
  <c r="K12" i="15"/>
  <c r="V12" i="15"/>
  <c r="AC12" i="15"/>
  <c r="B13" i="16"/>
  <c r="C13" i="16" s="1"/>
  <c r="C14" i="15"/>
  <c r="D14" i="12"/>
  <c r="Z13" i="15"/>
  <c r="Q13" i="15"/>
  <c r="X13" i="15"/>
  <c r="O13" i="15"/>
  <c r="E13" i="15"/>
  <c r="W13" i="15"/>
  <c r="AA13" i="15"/>
  <c r="Y13" i="15"/>
  <c r="S13" i="15"/>
  <c r="P13" i="15"/>
  <c r="R13" i="15"/>
  <c r="L14" i="15"/>
  <c r="D15" i="15"/>
  <c r="I12" i="15"/>
  <c r="Y16" i="14"/>
  <c r="Q16" i="14"/>
  <c r="I16" i="14"/>
  <c r="T16" i="14"/>
  <c r="K16" i="14"/>
  <c r="B17" i="14"/>
  <c r="S16" i="14"/>
  <c r="J16" i="14"/>
  <c r="AA16" i="14"/>
  <c r="R16" i="14"/>
  <c r="H16" i="14"/>
  <c r="U16" i="14"/>
  <c r="E16" i="14"/>
  <c r="F16" i="14"/>
  <c r="P16" i="14"/>
  <c r="D16" i="14"/>
  <c r="O16" i="14"/>
  <c r="C16" i="14"/>
  <c r="N16" i="14"/>
  <c r="Z16" i="14"/>
  <c r="M16" i="14"/>
  <c r="V16" i="14"/>
  <c r="X16" i="14"/>
  <c r="L16" i="14"/>
  <c r="W16" i="14"/>
  <c r="G16" i="14"/>
  <c r="AB12" i="15"/>
  <c r="F12" i="30" l="1"/>
  <c r="L12" i="10"/>
  <c r="F12" i="10"/>
  <c r="L12" i="20"/>
  <c r="I13" i="10"/>
  <c r="K13" i="10"/>
  <c r="K14" i="35"/>
  <c r="H13" i="10"/>
  <c r="AB13" i="30"/>
  <c r="F12" i="40"/>
  <c r="I13" i="20"/>
  <c r="H13" i="45"/>
  <c r="L12" i="45"/>
  <c r="AB13" i="40"/>
  <c r="L12" i="40"/>
  <c r="K13" i="30"/>
  <c r="AB13" i="20"/>
  <c r="K13" i="20"/>
  <c r="F12" i="20"/>
  <c r="M12" i="10"/>
  <c r="P14" i="10"/>
  <c r="S14" i="10"/>
  <c r="W14" i="10"/>
  <c r="Z14" i="10"/>
  <c r="Y14" i="10"/>
  <c r="Q14" i="10"/>
  <c r="E14" i="10"/>
  <c r="X14" i="10"/>
  <c r="AA14" i="10"/>
  <c r="R14" i="10"/>
  <c r="O14" i="10"/>
  <c r="H16" i="25"/>
  <c r="M15" i="25"/>
  <c r="AB14" i="35"/>
  <c r="F12" i="45"/>
  <c r="N13" i="10"/>
  <c r="U13" i="10"/>
  <c r="G13" i="10"/>
  <c r="C15" i="10"/>
  <c r="B14" i="11"/>
  <c r="C14" i="11" s="1"/>
  <c r="D15" i="7"/>
  <c r="K13" i="45"/>
  <c r="Y24" i="9"/>
  <c r="U24" i="9"/>
  <c r="Q24" i="9"/>
  <c r="M24" i="9"/>
  <c r="I24" i="9"/>
  <c r="E24" i="9"/>
  <c r="Z24" i="9"/>
  <c r="T24" i="9"/>
  <c r="O24" i="9"/>
  <c r="J24" i="9"/>
  <c r="D24" i="9"/>
  <c r="B25" i="9"/>
  <c r="X24" i="9"/>
  <c r="S24" i="9"/>
  <c r="N24" i="9"/>
  <c r="H24" i="9"/>
  <c r="C24" i="9"/>
  <c r="AA24" i="9"/>
  <c r="P24" i="9"/>
  <c r="F24" i="9"/>
  <c r="L24" i="9"/>
  <c r="K24" i="9"/>
  <c r="W24" i="9"/>
  <c r="V24" i="9"/>
  <c r="R24" i="9"/>
  <c r="G24" i="9"/>
  <c r="AC13" i="10"/>
  <c r="V13" i="10"/>
  <c r="AB13" i="10"/>
  <c r="D23" i="10"/>
  <c r="L22" i="10"/>
  <c r="J13" i="10"/>
  <c r="T13" i="10"/>
  <c r="H13" i="15"/>
  <c r="K13" i="15"/>
  <c r="AB13" i="15"/>
  <c r="M12" i="15"/>
  <c r="M12" i="30"/>
  <c r="M12" i="20"/>
  <c r="I13" i="45"/>
  <c r="B14" i="46"/>
  <c r="C14" i="46" s="1"/>
  <c r="C15" i="45"/>
  <c r="D15" i="42"/>
  <c r="V13" i="45"/>
  <c r="AC13" i="45"/>
  <c r="M12" i="45"/>
  <c r="AA20" i="44"/>
  <c r="S20" i="44"/>
  <c r="K20" i="44"/>
  <c r="C20" i="44"/>
  <c r="Z20" i="44"/>
  <c r="R20" i="44"/>
  <c r="J20" i="44"/>
  <c r="B21" i="44"/>
  <c r="P20" i="44"/>
  <c r="F20" i="44"/>
  <c r="Y20" i="44"/>
  <c r="O20" i="44"/>
  <c r="E20" i="44"/>
  <c r="X20" i="44"/>
  <c r="N20" i="44"/>
  <c r="D20" i="44"/>
  <c r="W20" i="44"/>
  <c r="M20" i="44"/>
  <c r="U20" i="44"/>
  <c r="I20" i="44"/>
  <c r="Q20" i="44"/>
  <c r="V20" i="44"/>
  <c r="T20" i="44"/>
  <c r="L20" i="44"/>
  <c r="H20" i="44"/>
  <c r="G20" i="44"/>
  <c r="E14" i="45"/>
  <c r="AA14" i="45"/>
  <c r="S14" i="45"/>
  <c r="Z14" i="45"/>
  <c r="R14" i="45"/>
  <c r="O14" i="45"/>
  <c r="Y14" i="45"/>
  <c r="X14" i="45"/>
  <c r="W14" i="45"/>
  <c r="Q14" i="45"/>
  <c r="P14" i="45"/>
  <c r="N13" i="45"/>
  <c r="U13" i="45"/>
  <c r="M13" i="45" s="1"/>
  <c r="G13" i="45"/>
  <c r="D15" i="45"/>
  <c r="L14" i="45"/>
  <c r="T13" i="45"/>
  <c r="J13" i="45"/>
  <c r="AB13" i="45"/>
  <c r="D16" i="40"/>
  <c r="L15" i="40"/>
  <c r="I13" i="40"/>
  <c r="B14" i="41"/>
  <c r="C14" i="41" s="1"/>
  <c r="C15" i="40"/>
  <c r="D15" i="37"/>
  <c r="Y19" i="39"/>
  <c r="Q19" i="39"/>
  <c r="I19" i="39"/>
  <c r="T19" i="39"/>
  <c r="K19" i="39"/>
  <c r="Z19" i="39"/>
  <c r="P19" i="39"/>
  <c r="G19" i="39"/>
  <c r="X19" i="39"/>
  <c r="M19" i="39"/>
  <c r="W19" i="39"/>
  <c r="L19" i="39"/>
  <c r="V19" i="39"/>
  <c r="J19" i="39"/>
  <c r="U19" i="39"/>
  <c r="H19" i="39"/>
  <c r="S19" i="39"/>
  <c r="F19" i="39"/>
  <c r="R19" i="39"/>
  <c r="E19" i="39"/>
  <c r="B20" i="39"/>
  <c r="O19" i="39"/>
  <c r="D19" i="39"/>
  <c r="AA19" i="39"/>
  <c r="N19" i="39"/>
  <c r="C19" i="39"/>
  <c r="Y14" i="40"/>
  <c r="O14" i="40"/>
  <c r="S14" i="40"/>
  <c r="Q14" i="40"/>
  <c r="P14" i="40"/>
  <c r="AA14" i="40"/>
  <c r="Z14" i="40"/>
  <c r="X14" i="40"/>
  <c r="W14" i="40"/>
  <c r="R14" i="40"/>
  <c r="E14" i="40"/>
  <c r="H13" i="40"/>
  <c r="M12" i="40"/>
  <c r="T13" i="40"/>
  <c r="J13" i="40"/>
  <c r="V13" i="40"/>
  <c r="AC13" i="40"/>
  <c r="K13" i="40"/>
  <c r="N13" i="40"/>
  <c r="U13" i="40"/>
  <c r="G13" i="40"/>
  <c r="U14" i="35"/>
  <c r="N14" i="35"/>
  <c r="G14" i="35"/>
  <c r="D16" i="35"/>
  <c r="L15" i="35"/>
  <c r="H14" i="35"/>
  <c r="I14" i="35"/>
  <c r="B15" i="36"/>
  <c r="C15" i="36" s="1"/>
  <c r="C16" i="35"/>
  <c r="D16" i="32"/>
  <c r="T14" i="35"/>
  <c r="J14" i="35"/>
  <c r="AC14" i="35"/>
  <c r="V14" i="35"/>
  <c r="E15" i="35"/>
  <c r="Z15" i="35"/>
  <c r="O15" i="35"/>
  <c r="Y15" i="35"/>
  <c r="W15" i="35"/>
  <c r="Q15" i="35"/>
  <c r="P15" i="35"/>
  <c r="AA15" i="35"/>
  <c r="X15" i="35"/>
  <c r="S15" i="35"/>
  <c r="R15" i="35"/>
  <c r="F13" i="35"/>
  <c r="M13" i="35"/>
  <c r="V19" i="34"/>
  <c r="N19" i="34"/>
  <c r="F19" i="34"/>
  <c r="W19" i="34"/>
  <c r="M19" i="34"/>
  <c r="D19" i="34"/>
  <c r="U19" i="34"/>
  <c r="L19" i="34"/>
  <c r="C19" i="34"/>
  <c r="B20" i="34"/>
  <c r="S19" i="34"/>
  <c r="J19" i="34"/>
  <c r="P19" i="34"/>
  <c r="AA19" i="34"/>
  <c r="O19" i="34"/>
  <c r="Z19" i="34"/>
  <c r="K19" i="34"/>
  <c r="Y19" i="34"/>
  <c r="I19" i="34"/>
  <c r="Q19" i="34"/>
  <c r="X19" i="34"/>
  <c r="H19" i="34"/>
  <c r="R19" i="34"/>
  <c r="E19" i="34"/>
  <c r="T19" i="34"/>
  <c r="G19" i="34"/>
  <c r="B14" i="31"/>
  <c r="C14" i="31" s="1"/>
  <c r="C15" i="30"/>
  <c r="D15" i="27"/>
  <c r="N13" i="30"/>
  <c r="U13" i="30"/>
  <c r="G13" i="30"/>
  <c r="V13" i="30"/>
  <c r="AC13" i="30"/>
  <c r="H13" i="30"/>
  <c r="L12" i="30"/>
  <c r="D16" i="30"/>
  <c r="L15" i="30"/>
  <c r="I13" i="30"/>
  <c r="T13" i="30"/>
  <c r="J13" i="30"/>
  <c r="X19" i="29"/>
  <c r="P19" i="29"/>
  <c r="H19" i="29"/>
  <c r="V19" i="29"/>
  <c r="M19" i="29"/>
  <c r="D19" i="29"/>
  <c r="S19" i="29"/>
  <c r="I19" i="29"/>
  <c r="B20" i="29"/>
  <c r="R19" i="29"/>
  <c r="G19" i="29"/>
  <c r="AA19" i="29"/>
  <c r="Q19" i="29"/>
  <c r="F19" i="29"/>
  <c r="W19" i="29"/>
  <c r="T19" i="29"/>
  <c r="J19" i="29"/>
  <c r="Z19" i="29"/>
  <c r="O19" i="29"/>
  <c r="E19" i="29"/>
  <c r="L19" i="29"/>
  <c r="K19" i="29"/>
  <c r="Y19" i="29"/>
  <c r="N19" i="29"/>
  <c r="C19" i="29"/>
  <c r="U19" i="29"/>
  <c r="E14" i="30"/>
  <c r="Z14" i="30"/>
  <c r="O14" i="30"/>
  <c r="Y14" i="30"/>
  <c r="X14" i="30"/>
  <c r="W14" i="30"/>
  <c r="P14" i="30"/>
  <c r="AA14" i="30"/>
  <c r="S14" i="30"/>
  <c r="R14" i="30"/>
  <c r="Q14" i="30"/>
  <c r="N16" i="25"/>
  <c r="U16" i="25"/>
  <c r="G16" i="25"/>
  <c r="E17" i="25"/>
  <c r="Q17" i="25"/>
  <c r="AA17" i="25"/>
  <c r="P17" i="25"/>
  <c r="Z17" i="25"/>
  <c r="O17" i="25"/>
  <c r="Y17" i="25"/>
  <c r="X17" i="25"/>
  <c r="R17" i="25"/>
  <c r="W17" i="25"/>
  <c r="S17" i="25"/>
  <c r="V16" i="25"/>
  <c r="AC16" i="25"/>
  <c r="I16" i="25"/>
  <c r="D16" i="25"/>
  <c r="L15" i="25"/>
  <c r="T16" i="25"/>
  <c r="J16" i="25"/>
  <c r="B17" i="26"/>
  <c r="C17" i="26" s="1"/>
  <c r="C18" i="25"/>
  <c r="D18" i="22"/>
  <c r="AB16" i="25"/>
  <c r="K16" i="25"/>
  <c r="V17" i="24"/>
  <c r="N17" i="24"/>
  <c r="F17" i="24"/>
  <c r="U17" i="24"/>
  <c r="M17" i="24"/>
  <c r="E17" i="24"/>
  <c r="B18" i="24"/>
  <c r="T17" i="24"/>
  <c r="L17" i="24"/>
  <c r="D17" i="24"/>
  <c r="AA17" i="24"/>
  <c r="P17" i="24"/>
  <c r="Z17" i="24"/>
  <c r="O17" i="24"/>
  <c r="Y17" i="24"/>
  <c r="K17" i="24"/>
  <c r="Q17" i="24"/>
  <c r="X17" i="24"/>
  <c r="J17" i="24"/>
  <c r="W17" i="24"/>
  <c r="I17" i="24"/>
  <c r="S17" i="24"/>
  <c r="H17" i="24"/>
  <c r="R17" i="24"/>
  <c r="G17" i="24"/>
  <c r="C17" i="24"/>
  <c r="F15" i="25"/>
  <c r="D16" i="20"/>
  <c r="L15" i="20"/>
  <c r="H13" i="20"/>
  <c r="T13" i="20"/>
  <c r="J13" i="20"/>
  <c r="S14" i="20"/>
  <c r="AA14" i="20"/>
  <c r="R14" i="20"/>
  <c r="Z14" i="20"/>
  <c r="Q14" i="20"/>
  <c r="Y14" i="20"/>
  <c r="P14" i="20"/>
  <c r="X14" i="20"/>
  <c r="O14" i="20"/>
  <c r="E14" i="20"/>
  <c r="W14" i="20"/>
  <c r="X18" i="19"/>
  <c r="P18" i="19"/>
  <c r="H18" i="19"/>
  <c r="AA18" i="19"/>
  <c r="R18" i="19"/>
  <c r="I18" i="19"/>
  <c r="Z18" i="19"/>
  <c r="Q18" i="19"/>
  <c r="G18" i="19"/>
  <c r="Y18" i="19"/>
  <c r="O18" i="19"/>
  <c r="F18" i="19"/>
  <c r="N18" i="19"/>
  <c r="M18" i="19"/>
  <c r="S18" i="19"/>
  <c r="B19" i="19"/>
  <c r="L18" i="19"/>
  <c r="W18" i="19"/>
  <c r="K18" i="19"/>
  <c r="V18" i="19"/>
  <c r="J18" i="19"/>
  <c r="U18" i="19"/>
  <c r="E18" i="19"/>
  <c r="C18" i="19"/>
  <c r="T18" i="19"/>
  <c r="D18" i="19"/>
  <c r="V13" i="20"/>
  <c r="AC13" i="20"/>
  <c r="B14" i="21"/>
  <c r="C14" i="21" s="1"/>
  <c r="C15" i="20"/>
  <c r="D15" i="17"/>
  <c r="N13" i="20"/>
  <c r="G13" i="20"/>
  <c r="U13" i="20"/>
  <c r="B14" i="16"/>
  <c r="C14" i="16" s="1"/>
  <c r="C15" i="15"/>
  <c r="D15" i="12"/>
  <c r="V13" i="15"/>
  <c r="AC13" i="15"/>
  <c r="S14" i="15"/>
  <c r="AA14" i="15"/>
  <c r="R14" i="15"/>
  <c r="Z14" i="15"/>
  <c r="Q14" i="15"/>
  <c r="P14" i="15"/>
  <c r="O14" i="15"/>
  <c r="Y14" i="15"/>
  <c r="X14" i="15"/>
  <c r="E14" i="15"/>
  <c r="W14" i="15"/>
  <c r="L15" i="15"/>
  <c r="D16" i="15"/>
  <c r="N13" i="15"/>
  <c r="U13" i="15"/>
  <c r="G13" i="15"/>
  <c r="L12" i="15"/>
  <c r="W17" i="14"/>
  <c r="O17" i="14"/>
  <c r="G17" i="14"/>
  <c r="U17" i="14"/>
  <c r="L17" i="14"/>
  <c r="C17" i="14"/>
  <c r="T17" i="14"/>
  <c r="K17" i="14"/>
  <c r="B18" i="14"/>
  <c r="S17" i="14"/>
  <c r="J17" i="14"/>
  <c r="X17" i="14"/>
  <c r="H17" i="14"/>
  <c r="I17" i="14"/>
  <c r="V17" i="14"/>
  <c r="F17" i="14"/>
  <c r="Y17" i="14"/>
  <c r="R17" i="14"/>
  <c r="E17" i="14"/>
  <c r="Q17" i="14"/>
  <c r="D17" i="14"/>
  <c r="P17" i="14"/>
  <c r="M17" i="14"/>
  <c r="AA17" i="14"/>
  <c r="N17" i="14"/>
  <c r="Z17" i="14"/>
  <c r="J13" i="15"/>
  <c r="T13" i="15"/>
  <c r="I13" i="15"/>
  <c r="F12" i="15"/>
  <c r="F13" i="10" l="1"/>
  <c r="K17" i="25"/>
  <c r="F13" i="45"/>
  <c r="K14" i="30"/>
  <c r="I14" i="40"/>
  <c r="AB17" i="25"/>
  <c r="I17" i="25"/>
  <c r="H14" i="20"/>
  <c r="F13" i="15"/>
  <c r="E15" i="10"/>
  <c r="R15" i="10"/>
  <c r="Q15" i="10"/>
  <c r="Y15" i="10"/>
  <c r="Z15" i="10"/>
  <c r="W15" i="10"/>
  <c r="S15" i="10"/>
  <c r="X15" i="10"/>
  <c r="P15" i="10"/>
  <c r="AA15" i="10"/>
  <c r="O15" i="10"/>
  <c r="U14" i="10"/>
  <c r="G14" i="10"/>
  <c r="N14" i="10"/>
  <c r="V14" i="10"/>
  <c r="AC14" i="10"/>
  <c r="M13" i="20"/>
  <c r="K15" i="35"/>
  <c r="AB15" i="35"/>
  <c r="F13" i="40"/>
  <c r="AB14" i="45"/>
  <c r="B26" i="9"/>
  <c r="X25" i="9"/>
  <c r="T25" i="9"/>
  <c r="P25" i="9"/>
  <c r="L25" i="9"/>
  <c r="H25" i="9"/>
  <c r="D25" i="9"/>
  <c r="AA25" i="9"/>
  <c r="V25" i="9"/>
  <c r="Q25" i="9"/>
  <c r="K25" i="9"/>
  <c r="F25" i="9"/>
  <c r="Z25" i="9"/>
  <c r="U25" i="9"/>
  <c r="O25" i="9"/>
  <c r="J25" i="9"/>
  <c r="E25" i="9"/>
  <c r="W25" i="9"/>
  <c r="M25" i="9"/>
  <c r="S25" i="9"/>
  <c r="I25" i="9"/>
  <c r="R25" i="9"/>
  <c r="G25" i="9"/>
  <c r="Y25" i="9"/>
  <c r="N25" i="9"/>
  <c r="C25" i="9"/>
  <c r="T14" i="10"/>
  <c r="J14" i="10"/>
  <c r="I14" i="10"/>
  <c r="K14" i="10"/>
  <c r="F13" i="20"/>
  <c r="F13" i="30"/>
  <c r="D16" i="7"/>
  <c r="B15" i="11"/>
  <c r="C15" i="11" s="1"/>
  <c r="C16" i="10"/>
  <c r="M13" i="10"/>
  <c r="H14" i="10"/>
  <c r="AB14" i="40"/>
  <c r="D24" i="10"/>
  <c r="L23" i="10"/>
  <c r="AB14" i="10"/>
  <c r="K14" i="15"/>
  <c r="M13" i="15"/>
  <c r="H14" i="15"/>
  <c r="N14" i="45"/>
  <c r="U14" i="45"/>
  <c r="G14" i="45"/>
  <c r="X21" i="44"/>
  <c r="P21" i="44"/>
  <c r="AA21" i="44"/>
  <c r="R21" i="44"/>
  <c r="I21" i="44"/>
  <c r="Z21" i="44"/>
  <c r="Q21" i="44"/>
  <c r="H21" i="44"/>
  <c r="W21" i="44"/>
  <c r="L21" i="44"/>
  <c r="V21" i="44"/>
  <c r="K21" i="44"/>
  <c r="U21" i="44"/>
  <c r="J21" i="44"/>
  <c r="T21" i="44"/>
  <c r="G21" i="44"/>
  <c r="O21" i="44"/>
  <c r="E21" i="44"/>
  <c r="D21" i="44"/>
  <c r="C21" i="44"/>
  <c r="B22" i="44"/>
  <c r="Y21" i="44"/>
  <c r="S21" i="44"/>
  <c r="N21" i="44"/>
  <c r="M21" i="44"/>
  <c r="F21" i="44"/>
  <c r="T14" i="45"/>
  <c r="J14" i="45"/>
  <c r="D16" i="45"/>
  <c r="L15" i="45"/>
  <c r="H14" i="45"/>
  <c r="K14" i="45"/>
  <c r="C16" i="45"/>
  <c r="B15" i="46"/>
  <c r="C15" i="46" s="1"/>
  <c r="D16" i="42"/>
  <c r="I14" i="45"/>
  <c r="E15" i="45"/>
  <c r="AA15" i="45"/>
  <c r="S15" i="45"/>
  <c r="Z15" i="45"/>
  <c r="R15" i="45"/>
  <c r="X15" i="45"/>
  <c r="W15" i="45"/>
  <c r="Q15" i="45"/>
  <c r="P15" i="45"/>
  <c r="O15" i="45"/>
  <c r="Y15" i="45"/>
  <c r="V14" i="45"/>
  <c r="AC14" i="45"/>
  <c r="B15" i="41"/>
  <c r="C15" i="41" s="1"/>
  <c r="C16" i="40"/>
  <c r="D16" i="37"/>
  <c r="H14" i="40"/>
  <c r="Z15" i="40"/>
  <c r="O15" i="40"/>
  <c r="S15" i="40"/>
  <c r="AA15" i="40"/>
  <c r="Y15" i="40"/>
  <c r="X15" i="40"/>
  <c r="W15" i="40"/>
  <c r="R15" i="40"/>
  <c r="E15" i="40"/>
  <c r="Q15" i="40"/>
  <c r="P15" i="40"/>
  <c r="M13" i="40"/>
  <c r="K14" i="40"/>
  <c r="W20" i="39"/>
  <c r="O20" i="39"/>
  <c r="G20" i="39"/>
  <c r="U20" i="39"/>
  <c r="L20" i="39"/>
  <c r="C20" i="39"/>
  <c r="AA20" i="39"/>
  <c r="R20" i="39"/>
  <c r="I20" i="39"/>
  <c r="X20" i="39"/>
  <c r="K20" i="39"/>
  <c r="V20" i="39"/>
  <c r="J20" i="39"/>
  <c r="T20" i="39"/>
  <c r="H20" i="39"/>
  <c r="S20" i="39"/>
  <c r="F20" i="39"/>
  <c r="Q20" i="39"/>
  <c r="E20" i="39"/>
  <c r="B21" i="39"/>
  <c r="P20" i="39"/>
  <c r="D20" i="39"/>
  <c r="Z20" i="39"/>
  <c r="N20" i="39"/>
  <c r="Y20" i="39"/>
  <c r="M20" i="39"/>
  <c r="T14" i="40"/>
  <c r="J14" i="40"/>
  <c r="N14" i="40"/>
  <c r="U14" i="40"/>
  <c r="G14" i="40"/>
  <c r="V14" i="40"/>
  <c r="AC14" i="40"/>
  <c r="D17" i="40"/>
  <c r="L16" i="40"/>
  <c r="H15" i="35"/>
  <c r="B21" i="34"/>
  <c r="T20" i="34"/>
  <c r="L20" i="34"/>
  <c r="D20" i="34"/>
  <c r="X20" i="34"/>
  <c r="O20" i="34"/>
  <c r="F20" i="34"/>
  <c r="W20" i="34"/>
  <c r="N20" i="34"/>
  <c r="E20" i="34"/>
  <c r="U20" i="34"/>
  <c r="K20" i="34"/>
  <c r="R20" i="34"/>
  <c r="C20" i="34"/>
  <c r="Q20" i="34"/>
  <c r="P20" i="34"/>
  <c r="G20" i="34"/>
  <c r="AA20" i="34"/>
  <c r="M20" i="34"/>
  <c r="Z20" i="34"/>
  <c r="J20" i="34"/>
  <c r="V20" i="34"/>
  <c r="H20" i="34"/>
  <c r="S20" i="34"/>
  <c r="Y20" i="34"/>
  <c r="I20" i="34"/>
  <c r="I15" i="35"/>
  <c r="D17" i="35"/>
  <c r="L16" i="35"/>
  <c r="V15" i="35"/>
  <c r="AC15" i="35"/>
  <c r="F14" i="35"/>
  <c r="B16" i="36"/>
  <c r="C16" i="36" s="1"/>
  <c r="C17" i="35"/>
  <c r="D17" i="32"/>
  <c r="T15" i="35"/>
  <c r="J15" i="35"/>
  <c r="N15" i="35"/>
  <c r="U15" i="35"/>
  <c r="M15" i="35" s="1"/>
  <c r="G15" i="35"/>
  <c r="E16" i="35"/>
  <c r="W16" i="35"/>
  <c r="S16" i="35"/>
  <c r="R16" i="35"/>
  <c r="Q16" i="35"/>
  <c r="AA16" i="35"/>
  <c r="P16" i="35"/>
  <c r="Z16" i="35"/>
  <c r="Y16" i="35"/>
  <c r="X16" i="35"/>
  <c r="O16" i="35"/>
  <c r="M14" i="35"/>
  <c r="D17" i="30"/>
  <c r="L16" i="30"/>
  <c r="N14" i="30"/>
  <c r="U14" i="30"/>
  <c r="G14" i="30"/>
  <c r="I14" i="30"/>
  <c r="T14" i="30"/>
  <c r="J14" i="30"/>
  <c r="AB14" i="30"/>
  <c r="M13" i="30"/>
  <c r="B15" i="31"/>
  <c r="C15" i="31" s="1"/>
  <c r="C16" i="30"/>
  <c r="D16" i="27"/>
  <c r="E15" i="30"/>
  <c r="S15" i="30"/>
  <c r="R15" i="30"/>
  <c r="Q15" i="30"/>
  <c r="AA15" i="30"/>
  <c r="P15" i="30"/>
  <c r="Z15" i="30"/>
  <c r="Y15" i="30"/>
  <c r="W15" i="30"/>
  <c r="O15" i="30"/>
  <c r="X15" i="30"/>
  <c r="H14" i="30"/>
  <c r="V20" i="29"/>
  <c r="N20" i="29"/>
  <c r="F20" i="29"/>
  <c r="X20" i="29"/>
  <c r="O20" i="29"/>
  <c r="E20" i="29"/>
  <c r="Y20" i="29"/>
  <c r="M20" i="29"/>
  <c r="C20" i="29"/>
  <c r="W20" i="29"/>
  <c r="L20" i="29"/>
  <c r="Z20" i="29"/>
  <c r="D20" i="29"/>
  <c r="U20" i="29"/>
  <c r="K20" i="29"/>
  <c r="B21" i="29"/>
  <c r="H20" i="29"/>
  <c r="P20" i="29"/>
  <c r="T20" i="29"/>
  <c r="J20" i="29"/>
  <c r="R20" i="29"/>
  <c r="G20" i="29"/>
  <c r="S20" i="29"/>
  <c r="I20" i="29"/>
  <c r="AA20" i="29"/>
  <c r="Q20" i="29"/>
  <c r="V14" i="30"/>
  <c r="AC14" i="30"/>
  <c r="T17" i="25"/>
  <c r="J17" i="25"/>
  <c r="D17" i="25"/>
  <c r="L16" i="25"/>
  <c r="F16" i="25"/>
  <c r="N17" i="25"/>
  <c r="U17" i="25"/>
  <c r="G17" i="25"/>
  <c r="M16" i="25"/>
  <c r="V17" i="25"/>
  <c r="AC17" i="25"/>
  <c r="B19" i="24"/>
  <c r="T18" i="24"/>
  <c r="L18" i="24"/>
  <c r="D18" i="24"/>
  <c r="AA18" i="24"/>
  <c r="S18" i="24"/>
  <c r="K18" i="24"/>
  <c r="C18" i="24"/>
  <c r="Z18" i="24"/>
  <c r="R18" i="24"/>
  <c r="J18" i="24"/>
  <c r="O18" i="24"/>
  <c r="Y18" i="24"/>
  <c r="N18" i="24"/>
  <c r="X18" i="24"/>
  <c r="M18" i="24"/>
  <c r="W18" i="24"/>
  <c r="I18" i="24"/>
  <c r="V18" i="24"/>
  <c r="H18" i="24"/>
  <c r="P18" i="24"/>
  <c r="U18" i="24"/>
  <c r="G18" i="24"/>
  <c r="E18" i="24"/>
  <c r="Q18" i="24"/>
  <c r="F18" i="24"/>
  <c r="B18" i="26"/>
  <c r="C18" i="26" s="1"/>
  <c r="C19" i="25"/>
  <c r="D19" i="22"/>
  <c r="E18" i="25"/>
  <c r="X18" i="25"/>
  <c r="W18" i="25"/>
  <c r="S18" i="25"/>
  <c r="R18" i="25"/>
  <c r="Q18" i="25"/>
  <c r="AA18" i="25"/>
  <c r="P18" i="25"/>
  <c r="Y18" i="25"/>
  <c r="O18" i="25"/>
  <c r="Z18" i="25"/>
  <c r="H17" i="25"/>
  <c r="I14" i="20"/>
  <c r="D17" i="20"/>
  <c r="L16" i="20"/>
  <c r="S15" i="20"/>
  <c r="R15" i="20"/>
  <c r="AA15" i="20"/>
  <c r="Q15" i="20"/>
  <c r="Z15" i="20"/>
  <c r="P15" i="20"/>
  <c r="E15" i="20"/>
  <c r="Y15" i="20"/>
  <c r="O15" i="20"/>
  <c r="X15" i="20"/>
  <c r="W15" i="20"/>
  <c r="V19" i="19"/>
  <c r="N19" i="19"/>
  <c r="F19" i="19"/>
  <c r="B20" i="19"/>
  <c r="S19" i="19"/>
  <c r="J19" i="19"/>
  <c r="AA19" i="19"/>
  <c r="R19" i="19"/>
  <c r="I19" i="19"/>
  <c r="Z19" i="19"/>
  <c r="Q19" i="19"/>
  <c r="H19" i="19"/>
  <c r="T19" i="19"/>
  <c r="D19" i="19"/>
  <c r="P19" i="19"/>
  <c r="C19" i="19"/>
  <c r="O19" i="19"/>
  <c r="M19" i="19"/>
  <c r="Y19" i="19"/>
  <c r="L19" i="19"/>
  <c r="X19" i="19"/>
  <c r="K19" i="19"/>
  <c r="U19" i="19"/>
  <c r="W19" i="19"/>
  <c r="G19" i="19"/>
  <c r="E19" i="19"/>
  <c r="B15" i="21"/>
  <c r="C15" i="21" s="1"/>
  <c r="C16" i="20"/>
  <c r="D16" i="17"/>
  <c r="AB14" i="20"/>
  <c r="V14" i="20"/>
  <c r="AC14" i="20"/>
  <c r="T14" i="20"/>
  <c r="J14" i="20"/>
  <c r="N14" i="20"/>
  <c r="G14" i="20"/>
  <c r="U14" i="20"/>
  <c r="K14" i="20"/>
  <c r="L16" i="15"/>
  <c r="D17" i="15"/>
  <c r="I14" i="15"/>
  <c r="C16" i="15"/>
  <c r="B15" i="16"/>
  <c r="C15" i="16" s="1"/>
  <c r="D16" i="12"/>
  <c r="U18" i="14"/>
  <c r="M18" i="14"/>
  <c r="E18" i="14"/>
  <c r="W18" i="14"/>
  <c r="N18" i="14"/>
  <c r="D18" i="14"/>
  <c r="V18" i="14"/>
  <c r="L18" i="14"/>
  <c r="C18" i="14"/>
  <c r="T18" i="14"/>
  <c r="K18" i="14"/>
  <c r="Z18" i="14"/>
  <c r="J18" i="14"/>
  <c r="Y18" i="14"/>
  <c r="I18" i="14"/>
  <c r="X18" i="14"/>
  <c r="H18" i="14"/>
  <c r="P18" i="14"/>
  <c r="S18" i="14"/>
  <c r="G18" i="14"/>
  <c r="AA18" i="14"/>
  <c r="R18" i="14"/>
  <c r="F18" i="14"/>
  <c r="O18" i="14"/>
  <c r="Q18" i="14"/>
  <c r="B19" i="14"/>
  <c r="AB14" i="15"/>
  <c r="Z15" i="15"/>
  <c r="Q15" i="15"/>
  <c r="X15" i="15"/>
  <c r="O15" i="15"/>
  <c r="E15" i="15"/>
  <c r="W15" i="15"/>
  <c r="S15" i="15"/>
  <c r="R15" i="15"/>
  <c r="P15" i="15"/>
  <c r="Y15" i="15"/>
  <c r="AA15" i="15"/>
  <c r="V14" i="15"/>
  <c r="AC14" i="15"/>
  <c r="J14" i="15"/>
  <c r="T14" i="15"/>
  <c r="N14" i="15"/>
  <c r="U14" i="15"/>
  <c r="G14" i="15"/>
  <c r="F14" i="20" l="1"/>
  <c r="H15" i="10"/>
  <c r="I15" i="10"/>
  <c r="F14" i="10"/>
  <c r="F14" i="15"/>
  <c r="H15" i="45"/>
  <c r="H16" i="35"/>
  <c r="F15" i="35"/>
  <c r="AB15" i="30"/>
  <c r="AB18" i="25"/>
  <c r="H15" i="40"/>
  <c r="AB15" i="45"/>
  <c r="D25" i="10"/>
  <c r="L24" i="10"/>
  <c r="Z16" i="10"/>
  <c r="X16" i="10"/>
  <c r="Y16" i="10"/>
  <c r="AA16" i="10"/>
  <c r="Q16" i="10"/>
  <c r="R16" i="10"/>
  <c r="E16" i="10"/>
  <c r="W16" i="10"/>
  <c r="O16" i="10"/>
  <c r="P16" i="10"/>
  <c r="S16" i="10"/>
  <c r="M14" i="10"/>
  <c r="AB15" i="20"/>
  <c r="K18" i="25"/>
  <c r="I16" i="35"/>
  <c r="I15" i="40"/>
  <c r="K15" i="45"/>
  <c r="U15" i="10"/>
  <c r="G15" i="10"/>
  <c r="N15" i="10"/>
  <c r="K15" i="10"/>
  <c r="C17" i="10"/>
  <c r="D17" i="7"/>
  <c r="B16" i="11"/>
  <c r="C16" i="11" s="1"/>
  <c r="X26" i="9"/>
  <c r="T26" i="9"/>
  <c r="P26" i="9"/>
  <c r="L26" i="9"/>
  <c r="Z26" i="9"/>
  <c r="V26" i="9"/>
  <c r="W26" i="9"/>
  <c r="Q26" i="9"/>
  <c r="K26" i="9"/>
  <c r="G26" i="9"/>
  <c r="C26" i="9"/>
  <c r="U26" i="9"/>
  <c r="N26" i="9"/>
  <c r="H26" i="9"/>
  <c r="S26" i="9"/>
  <c r="M26" i="9"/>
  <c r="F26" i="9"/>
  <c r="B27" i="9"/>
  <c r="Y26" i="9"/>
  <c r="I26" i="9"/>
  <c r="E26" i="9"/>
  <c r="R26" i="9"/>
  <c r="O26" i="9"/>
  <c r="D26" i="9"/>
  <c r="AA26" i="9"/>
  <c r="J26" i="9"/>
  <c r="AC15" i="10"/>
  <c r="V15" i="10"/>
  <c r="T15" i="10"/>
  <c r="J15" i="10"/>
  <c r="AB15" i="10"/>
  <c r="H15" i="15"/>
  <c r="N15" i="45"/>
  <c r="U15" i="45"/>
  <c r="G15" i="45"/>
  <c r="D17" i="45"/>
  <c r="L16" i="45"/>
  <c r="I15" i="45"/>
  <c r="V15" i="45"/>
  <c r="AC15" i="45"/>
  <c r="B16" i="46"/>
  <c r="C16" i="46" s="1"/>
  <c r="C17" i="45"/>
  <c r="D17" i="42"/>
  <c r="F14" i="45"/>
  <c r="M14" i="45"/>
  <c r="V22" i="44"/>
  <c r="N22" i="44"/>
  <c r="F22" i="44"/>
  <c r="B23" i="44"/>
  <c r="S22" i="44"/>
  <c r="J22" i="44"/>
  <c r="AA22" i="44"/>
  <c r="R22" i="44"/>
  <c r="I22" i="44"/>
  <c r="W22" i="44"/>
  <c r="K22" i="44"/>
  <c r="U22" i="44"/>
  <c r="H22" i="44"/>
  <c r="T22" i="44"/>
  <c r="G22" i="44"/>
  <c r="Q22" i="44"/>
  <c r="E22" i="44"/>
  <c r="Z22" i="44"/>
  <c r="O22" i="44"/>
  <c r="C22" i="44"/>
  <c r="L22" i="44"/>
  <c r="D22" i="44"/>
  <c r="Y22" i="44"/>
  <c r="X22" i="44"/>
  <c r="P22" i="44"/>
  <c r="M22" i="44"/>
  <c r="T15" i="45"/>
  <c r="J15" i="45"/>
  <c r="E16" i="45"/>
  <c r="AA16" i="45"/>
  <c r="S16" i="45"/>
  <c r="Z16" i="45"/>
  <c r="R16" i="45"/>
  <c r="O16" i="45"/>
  <c r="Y16" i="45"/>
  <c r="X16" i="45"/>
  <c r="W16" i="45"/>
  <c r="Q16" i="45"/>
  <c r="P16" i="45"/>
  <c r="E16" i="40"/>
  <c r="S16" i="40"/>
  <c r="Z16" i="40"/>
  <c r="O16" i="40"/>
  <c r="P16" i="40"/>
  <c r="AA16" i="40"/>
  <c r="Y16" i="40"/>
  <c r="X16" i="40"/>
  <c r="W16" i="40"/>
  <c r="R16" i="40"/>
  <c r="Q16" i="40"/>
  <c r="V15" i="40"/>
  <c r="AC15" i="40"/>
  <c r="B16" i="41"/>
  <c r="C16" i="41" s="1"/>
  <c r="C17" i="40"/>
  <c r="D17" i="37"/>
  <c r="F14" i="40"/>
  <c r="M14" i="40"/>
  <c r="T15" i="40"/>
  <c r="J15" i="40"/>
  <c r="K15" i="40"/>
  <c r="U21" i="39"/>
  <c r="M21" i="39"/>
  <c r="E21" i="39"/>
  <c r="W21" i="39"/>
  <c r="N21" i="39"/>
  <c r="D21" i="39"/>
  <c r="B22" i="39"/>
  <c r="S21" i="39"/>
  <c r="J21" i="39"/>
  <c r="AA21" i="39"/>
  <c r="V21" i="39"/>
  <c r="I21" i="39"/>
  <c r="T21" i="39"/>
  <c r="H21" i="39"/>
  <c r="R21" i="39"/>
  <c r="G21" i="39"/>
  <c r="Q21" i="39"/>
  <c r="F21" i="39"/>
  <c r="P21" i="39"/>
  <c r="C21" i="39"/>
  <c r="Z21" i="39"/>
  <c r="O21" i="39"/>
  <c r="Y21" i="39"/>
  <c r="L21" i="39"/>
  <c r="X21" i="39"/>
  <c r="K21" i="39"/>
  <c r="N15" i="40"/>
  <c r="U15" i="40"/>
  <c r="G15" i="40"/>
  <c r="D18" i="40"/>
  <c r="L17" i="40"/>
  <c r="AB15" i="40"/>
  <c r="T16" i="35"/>
  <c r="J16" i="35"/>
  <c r="D18" i="35"/>
  <c r="L17" i="35"/>
  <c r="N16" i="35"/>
  <c r="U16" i="35"/>
  <c r="G16" i="35"/>
  <c r="K16" i="35"/>
  <c r="B17" i="36"/>
  <c r="C17" i="36" s="1"/>
  <c r="C18" i="35"/>
  <c r="D18" i="32"/>
  <c r="V16" i="35"/>
  <c r="AC16" i="35"/>
  <c r="E17" i="35"/>
  <c r="AA17" i="35"/>
  <c r="P17" i="35"/>
  <c r="Z17" i="35"/>
  <c r="O17" i="35"/>
  <c r="Y17" i="35"/>
  <c r="X17" i="35"/>
  <c r="W17" i="35"/>
  <c r="S17" i="35"/>
  <c r="R17" i="35"/>
  <c r="Q17" i="35"/>
  <c r="Z21" i="34"/>
  <c r="R21" i="34"/>
  <c r="J21" i="34"/>
  <c r="Y21" i="34"/>
  <c r="P21" i="34"/>
  <c r="G21" i="34"/>
  <c r="X21" i="34"/>
  <c r="O21" i="34"/>
  <c r="F21" i="34"/>
  <c r="V21" i="34"/>
  <c r="M21" i="34"/>
  <c r="D21" i="34"/>
  <c r="U21" i="34"/>
  <c r="H21" i="34"/>
  <c r="T21" i="34"/>
  <c r="E21" i="34"/>
  <c r="S21" i="34"/>
  <c r="C21" i="34"/>
  <c r="W21" i="34"/>
  <c r="Q21" i="34"/>
  <c r="I21" i="34"/>
  <c r="N21" i="34"/>
  <c r="AA21" i="34"/>
  <c r="K21" i="34"/>
  <c r="B22" i="34"/>
  <c r="L21" i="34"/>
  <c r="AB16" i="35"/>
  <c r="H15" i="30"/>
  <c r="B16" i="31"/>
  <c r="C16" i="31" s="1"/>
  <c r="C17" i="30"/>
  <c r="D17" i="27"/>
  <c r="E16" i="30"/>
  <c r="Z16" i="30"/>
  <c r="O16" i="30"/>
  <c r="Y16" i="30"/>
  <c r="X16" i="30"/>
  <c r="W16" i="30"/>
  <c r="AA16" i="30"/>
  <c r="S16" i="30"/>
  <c r="R16" i="30"/>
  <c r="Q16" i="30"/>
  <c r="P16" i="30"/>
  <c r="B22" i="29"/>
  <c r="T21" i="29"/>
  <c r="L21" i="29"/>
  <c r="D21" i="29"/>
  <c r="Y21" i="29"/>
  <c r="P21" i="29"/>
  <c r="G21" i="29"/>
  <c r="S21" i="29"/>
  <c r="I21" i="29"/>
  <c r="R21" i="29"/>
  <c r="H21" i="29"/>
  <c r="U21" i="29"/>
  <c r="AA21" i="29"/>
  <c r="Q21" i="29"/>
  <c r="F21" i="29"/>
  <c r="J21" i="29"/>
  <c r="Z21" i="29"/>
  <c r="O21" i="29"/>
  <c r="E21" i="29"/>
  <c r="W21" i="29"/>
  <c r="K21" i="29"/>
  <c r="X21" i="29"/>
  <c r="N21" i="29"/>
  <c r="C21" i="29"/>
  <c r="M21" i="29"/>
  <c r="V21" i="29"/>
  <c r="I15" i="30"/>
  <c r="F14" i="30"/>
  <c r="T15" i="30"/>
  <c r="J15" i="30"/>
  <c r="M14" i="30"/>
  <c r="N15" i="30"/>
  <c r="U15" i="30"/>
  <c r="G15" i="30"/>
  <c r="K15" i="30"/>
  <c r="V15" i="30"/>
  <c r="AC15" i="30"/>
  <c r="D18" i="30"/>
  <c r="L17" i="30"/>
  <c r="V18" i="25"/>
  <c r="AC18" i="25"/>
  <c r="H18" i="25"/>
  <c r="D18" i="25"/>
  <c r="L17" i="25"/>
  <c r="Z19" i="24"/>
  <c r="R19" i="24"/>
  <c r="J19" i="24"/>
  <c r="Y19" i="24"/>
  <c r="Q19" i="24"/>
  <c r="I19" i="24"/>
  <c r="X19" i="24"/>
  <c r="P19" i="24"/>
  <c r="H19" i="24"/>
  <c r="B20" i="24"/>
  <c r="N19" i="24"/>
  <c r="C19" i="24"/>
  <c r="O19" i="24"/>
  <c r="AA19" i="24"/>
  <c r="M19" i="24"/>
  <c r="W19" i="24"/>
  <c r="L19" i="24"/>
  <c r="D19" i="24"/>
  <c r="V19" i="24"/>
  <c r="K19" i="24"/>
  <c r="U19" i="24"/>
  <c r="G19" i="24"/>
  <c r="T19" i="24"/>
  <c r="F19" i="24"/>
  <c r="S19" i="24"/>
  <c r="E19" i="24"/>
  <c r="I18" i="25"/>
  <c r="B19" i="26"/>
  <c r="C19" i="26" s="1"/>
  <c r="C20" i="25"/>
  <c r="D20" i="22"/>
  <c r="F17" i="25"/>
  <c r="N18" i="25"/>
  <c r="U18" i="25"/>
  <c r="G18" i="25"/>
  <c r="T18" i="25"/>
  <c r="J18" i="25"/>
  <c r="E19" i="25"/>
  <c r="Q19" i="25"/>
  <c r="AA19" i="25"/>
  <c r="P19" i="25"/>
  <c r="Z19" i="25"/>
  <c r="O19" i="25"/>
  <c r="Y19" i="25"/>
  <c r="X19" i="25"/>
  <c r="W19" i="25"/>
  <c r="S19" i="25"/>
  <c r="R19" i="25"/>
  <c r="M17" i="25"/>
  <c r="H15" i="20"/>
  <c r="B21" i="19"/>
  <c r="T20" i="19"/>
  <c r="L20" i="19"/>
  <c r="D20" i="19"/>
  <c r="U20" i="19"/>
  <c r="K20" i="19"/>
  <c r="S20" i="19"/>
  <c r="J20" i="19"/>
  <c r="AA20" i="19"/>
  <c r="R20" i="19"/>
  <c r="I20" i="19"/>
  <c r="W20" i="19"/>
  <c r="G20" i="19"/>
  <c r="V20" i="19"/>
  <c r="F20" i="19"/>
  <c r="H20" i="19"/>
  <c r="Q20" i="19"/>
  <c r="E20" i="19"/>
  <c r="P20" i="19"/>
  <c r="C20" i="19"/>
  <c r="O20" i="19"/>
  <c r="Z20" i="19"/>
  <c r="N20" i="19"/>
  <c r="X20" i="19"/>
  <c r="Y20" i="19"/>
  <c r="M20" i="19"/>
  <c r="M14" i="20"/>
  <c r="AA16" i="20"/>
  <c r="S16" i="20"/>
  <c r="R16" i="20"/>
  <c r="Q16" i="20"/>
  <c r="Z16" i="20"/>
  <c r="P16" i="20"/>
  <c r="E16" i="20"/>
  <c r="Y16" i="20"/>
  <c r="O16" i="20"/>
  <c r="X16" i="20"/>
  <c r="W16" i="20"/>
  <c r="B16" i="21"/>
  <c r="C16" i="21" s="1"/>
  <c r="C17" i="20"/>
  <c r="D17" i="17"/>
  <c r="I15" i="20"/>
  <c r="D18" i="20"/>
  <c r="L17" i="20"/>
  <c r="V15" i="20"/>
  <c r="AC15" i="20"/>
  <c r="T15" i="20"/>
  <c r="J15" i="20"/>
  <c r="N15" i="20"/>
  <c r="G15" i="20"/>
  <c r="U15" i="20"/>
  <c r="K15" i="20"/>
  <c r="B16" i="16"/>
  <c r="C16" i="16" s="1"/>
  <c r="C17" i="15"/>
  <c r="D17" i="12"/>
  <c r="I15" i="15"/>
  <c r="S16" i="15"/>
  <c r="AA16" i="15"/>
  <c r="R16" i="15"/>
  <c r="Z16" i="15"/>
  <c r="Q16" i="15"/>
  <c r="Y16" i="15"/>
  <c r="X16" i="15"/>
  <c r="E16" i="15"/>
  <c r="W16" i="15"/>
  <c r="P16" i="15"/>
  <c r="O16" i="15"/>
  <c r="AB15" i="15"/>
  <c r="N15" i="15"/>
  <c r="U15" i="15"/>
  <c r="G15" i="15"/>
  <c r="T15" i="15"/>
  <c r="J15" i="15"/>
  <c r="L17" i="15"/>
  <c r="D18" i="15"/>
  <c r="M14" i="15"/>
  <c r="K15" i="15"/>
  <c r="V15" i="15"/>
  <c r="AC15" i="15"/>
  <c r="AA19" i="14"/>
  <c r="S19" i="14"/>
  <c r="K19" i="14"/>
  <c r="C19" i="14"/>
  <c r="X19" i="14"/>
  <c r="O19" i="14"/>
  <c r="F19" i="14"/>
  <c r="W19" i="14"/>
  <c r="N19" i="14"/>
  <c r="E19" i="14"/>
  <c r="V19" i="14"/>
  <c r="M19" i="14"/>
  <c r="D19" i="14"/>
  <c r="P19" i="14"/>
  <c r="Q19" i="14"/>
  <c r="B20" i="14"/>
  <c r="L19" i="14"/>
  <c r="Z19" i="14"/>
  <c r="J19" i="14"/>
  <c r="Y19" i="14"/>
  <c r="I19" i="14"/>
  <c r="U19" i="14"/>
  <c r="H19" i="14"/>
  <c r="T19" i="14"/>
  <c r="G19" i="14"/>
  <c r="R19" i="14"/>
  <c r="F15" i="10" l="1"/>
  <c r="F16" i="35"/>
  <c r="F15" i="20"/>
  <c r="H16" i="10"/>
  <c r="I16" i="10"/>
  <c r="K16" i="10"/>
  <c r="AB16" i="10"/>
  <c r="M18" i="25"/>
  <c r="I16" i="45"/>
  <c r="F15" i="40"/>
  <c r="H16" i="40"/>
  <c r="K17" i="35"/>
  <c r="I17" i="35"/>
  <c r="H16" i="30"/>
  <c r="F15" i="30"/>
  <c r="K19" i="25"/>
  <c r="I19" i="25"/>
  <c r="F18" i="25"/>
  <c r="I16" i="20"/>
  <c r="H19" i="25"/>
  <c r="D18" i="7"/>
  <c r="C18" i="10"/>
  <c r="B17" i="11"/>
  <c r="C17" i="11" s="1"/>
  <c r="M15" i="10"/>
  <c r="D26" i="10"/>
  <c r="L25" i="10"/>
  <c r="AB16" i="30"/>
  <c r="B28" i="9"/>
  <c r="AA27" i="9"/>
  <c r="W27" i="9"/>
  <c r="S27" i="9"/>
  <c r="O27" i="9"/>
  <c r="K27" i="9"/>
  <c r="G27" i="9"/>
  <c r="C27" i="9"/>
  <c r="Y27" i="9"/>
  <c r="U27" i="9"/>
  <c r="Q27" i="9"/>
  <c r="M27" i="9"/>
  <c r="I27" i="9"/>
  <c r="E27" i="9"/>
  <c r="V27" i="9"/>
  <c r="N27" i="9"/>
  <c r="F27" i="9"/>
  <c r="R27" i="9"/>
  <c r="H27" i="9"/>
  <c r="X27" i="9"/>
  <c r="Z27" i="9"/>
  <c r="P27" i="9"/>
  <c r="D27" i="9"/>
  <c r="T27" i="9"/>
  <c r="L27" i="9"/>
  <c r="J27" i="9"/>
  <c r="O17" i="10"/>
  <c r="AA17" i="10"/>
  <c r="Y17" i="10"/>
  <c r="Q17" i="10"/>
  <c r="P17" i="10"/>
  <c r="R17" i="10"/>
  <c r="E17" i="10"/>
  <c r="W17" i="10"/>
  <c r="S17" i="10"/>
  <c r="Z17" i="10"/>
  <c r="X17" i="10"/>
  <c r="T16" i="10"/>
  <c r="J16" i="10"/>
  <c r="H17" i="35"/>
  <c r="G16" i="10"/>
  <c r="U16" i="10"/>
  <c r="N16" i="10"/>
  <c r="AB16" i="15"/>
  <c r="M15" i="30"/>
  <c r="K16" i="30"/>
  <c r="H16" i="45"/>
  <c r="AC16" i="10"/>
  <c r="V16" i="10"/>
  <c r="F15" i="15"/>
  <c r="T16" i="45"/>
  <c r="J16" i="45"/>
  <c r="N16" i="45"/>
  <c r="U16" i="45"/>
  <c r="G16" i="45"/>
  <c r="AB16" i="45"/>
  <c r="K16" i="45"/>
  <c r="D18" i="45"/>
  <c r="L17" i="45"/>
  <c r="B17" i="46"/>
  <c r="C17" i="46" s="1"/>
  <c r="C18" i="45"/>
  <c r="D18" i="42"/>
  <c r="F15" i="45"/>
  <c r="V16" i="45"/>
  <c r="AC16" i="45"/>
  <c r="E17" i="45"/>
  <c r="AA17" i="45"/>
  <c r="S17" i="45"/>
  <c r="Z17" i="45"/>
  <c r="R17" i="45"/>
  <c r="X17" i="45"/>
  <c r="W17" i="45"/>
  <c r="Q17" i="45"/>
  <c r="P17" i="45"/>
  <c r="O17" i="45"/>
  <c r="Y17" i="45"/>
  <c r="M15" i="45"/>
  <c r="B24" i="44"/>
  <c r="T23" i="44"/>
  <c r="L23" i="44"/>
  <c r="D23" i="44"/>
  <c r="U23" i="44"/>
  <c r="K23" i="44"/>
  <c r="S23" i="44"/>
  <c r="J23" i="44"/>
  <c r="V23" i="44"/>
  <c r="H23" i="44"/>
  <c r="R23" i="44"/>
  <c r="G23" i="44"/>
  <c r="Q23" i="44"/>
  <c r="F23" i="44"/>
  <c r="AA23" i="44"/>
  <c r="P23" i="44"/>
  <c r="E23" i="44"/>
  <c r="Y23" i="44"/>
  <c r="N23" i="44"/>
  <c r="O23" i="44"/>
  <c r="M23" i="44"/>
  <c r="I23" i="44"/>
  <c r="C23" i="44"/>
  <c r="Z23" i="44"/>
  <c r="X23" i="44"/>
  <c r="W23" i="44"/>
  <c r="N16" i="40"/>
  <c r="U16" i="40"/>
  <c r="G16" i="40"/>
  <c r="D19" i="40"/>
  <c r="L18" i="40"/>
  <c r="I16" i="40"/>
  <c r="AB16" i="40"/>
  <c r="E17" i="40"/>
  <c r="AA17" i="40"/>
  <c r="Z17" i="40"/>
  <c r="O17" i="40"/>
  <c r="S17" i="40"/>
  <c r="Q17" i="40"/>
  <c r="P17" i="40"/>
  <c r="Y17" i="40"/>
  <c r="X17" i="40"/>
  <c r="W17" i="40"/>
  <c r="R17" i="40"/>
  <c r="M15" i="40"/>
  <c r="T16" i="40"/>
  <c r="J16" i="40"/>
  <c r="K16" i="40"/>
  <c r="AA22" i="39"/>
  <c r="S22" i="39"/>
  <c r="K22" i="39"/>
  <c r="C22" i="39"/>
  <c r="X22" i="39"/>
  <c r="O22" i="39"/>
  <c r="F22" i="39"/>
  <c r="U22" i="39"/>
  <c r="L22" i="39"/>
  <c r="T22" i="39"/>
  <c r="J22" i="39"/>
  <c r="Y22" i="39"/>
  <c r="I22" i="39"/>
  <c r="W22" i="39"/>
  <c r="H22" i="39"/>
  <c r="V22" i="39"/>
  <c r="G22" i="39"/>
  <c r="R22" i="39"/>
  <c r="E22" i="39"/>
  <c r="Q22" i="39"/>
  <c r="D22" i="39"/>
  <c r="P22" i="39"/>
  <c r="B23" i="39"/>
  <c r="N22" i="39"/>
  <c r="Z22" i="39"/>
  <c r="M22" i="39"/>
  <c r="V16" i="40"/>
  <c r="AC16" i="40"/>
  <c r="B17" i="41"/>
  <c r="C17" i="41" s="1"/>
  <c r="C18" i="40"/>
  <c r="D18" i="37"/>
  <c r="V17" i="35"/>
  <c r="AC17" i="35"/>
  <c r="M16" i="35"/>
  <c r="N17" i="35"/>
  <c r="U17" i="35"/>
  <c r="G17" i="35"/>
  <c r="X22" i="34"/>
  <c r="P22" i="34"/>
  <c r="H22" i="34"/>
  <c r="AA22" i="34"/>
  <c r="R22" i="34"/>
  <c r="I22" i="34"/>
  <c r="Z22" i="34"/>
  <c r="Q22" i="34"/>
  <c r="G22" i="34"/>
  <c r="W22" i="34"/>
  <c r="N22" i="34"/>
  <c r="E22" i="34"/>
  <c r="Y22" i="34"/>
  <c r="K22" i="34"/>
  <c r="V22" i="34"/>
  <c r="J22" i="34"/>
  <c r="U22" i="34"/>
  <c r="F22" i="34"/>
  <c r="T22" i="34"/>
  <c r="D22" i="34"/>
  <c r="S22" i="34"/>
  <c r="C22" i="34"/>
  <c r="M22" i="34"/>
  <c r="B23" i="34"/>
  <c r="L22" i="34"/>
  <c r="O22" i="34"/>
  <c r="AB17" i="35"/>
  <c r="B18" i="36"/>
  <c r="C18" i="36" s="1"/>
  <c r="C19" i="35"/>
  <c r="D19" i="32"/>
  <c r="D19" i="35"/>
  <c r="L18" i="35"/>
  <c r="E18" i="35"/>
  <c r="W18" i="35"/>
  <c r="S18" i="35"/>
  <c r="R18" i="35"/>
  <c r="Q18" i="35"/>
  <c r="AA18" i="35"/>
  <c r="P18" i="35"/>
  <c r="Z18" i="35"/>
  <c r="Y18" i="35"/>
  <c r="X18" i="35"/>
  <c r="O18" i="35"/>
  <c r="T17" i="35"/>
  <c r="J17" i="35"/>
  <c r="N16" i="30"/>
  <c r="U16" i="30"/>
  <c r="G16" i="30"/>
  <c r="I16" i="30"/>
  <c r="D19" i="30"/>
  <c r="L18" i="30"/>
  <c r="T16" i="30"/>
  <c r="J16" i="30"/>
  <c r="B17" i="31"/>
  <c r="C17" i="31" s="1"/>
  <c r="C18" i="30"/>
  <c r="D18" i="27"/>
  <c r="E17" i="30"/>
  <c r="S17" i="30"/>
  <c r="R17" i="30"/>
  <c r="Q17" i="30"/>
  <c r="AA17" i="30"/>
  <c r="P17" i="30"/>
  <c r="W17" i="30"/>
  <c r="O17" i="30"/>
  <c r="Z17" i="30"/>
  <c r="Y17" i="30"/>
  <c r="X17" i="30"/>
  <c r="Z22" i="29"/>
  <c r="R22" i="29"/>
  <c r="J22" i="29"/>
  <c r="AA22" i="29"/>
  <c r="Q22" i="29"/>
  <c r="H22" i="29"/>
  <c r="X22" i="29"/>
  <c r="N22" i="29"/>
  <c r="D22" i="29"/>
  <c r="W22" i="29"/>
  <c r="M22" i="29"/>
  <c r="C22" i="29"/>
  <c r="E22" i="29"/>
  <c r="V22" i="29"/>
  <c r="L22" i="29"/>
  <c r="G22" i="29"/>
  <c r="O22" i="29"/>
  <c r="U22" i="29"/>
  <c r="K22" i="29"/>
  <c r="S22" i="29"/>
  <c r="T22" i="29"/>
  <c r="I22" i="29"/>
  <c r="B23" i="29"/>
  <c r="P22" i="29"/>
  <c r="F22" i="29"/>
  <c r="Y22" i="29"/>
  <c r="V16" i="30"/>
  <c r="AC16" i="30"/>
  <c r="V19" i="25"/>
  <c r="AC19" i="25"/>
  <c r="E20" i="25"/>
  <c r="X20" i="25"/>
  <c r="W20" i="25"/>
  <c r="S20" i="25"/>
  <c r="R20" i="25"/>
  <c r="Q20" i="25"/>
  <c r="AA20" i="25"/>
  <c r="P20" i="25"/>
  <c r="Z20" i="25"/>
  <c r="Y20" i="25"/>
  <c r="O20" i="25"/>
  <c r="D19" i="25"/>
  <c r="L18" i="25"/>
  <c r="T19" i="25"/>
  <c r="J19" i="25"/>
  <c r="N19" i="25"/>
  <c r="U19" i="25"/>
  <c r="G19" i="25"/>
  <c r="B20" i="26"/>
  <c r="C20" i="26" s="1"/>
  <c r="C21" i="25"/>
  <c r="D21" i="22"/>
  <c r="X20" i="24"/>
  <c r="P20" i="24"/>
  <c r="H20" i="24"/>
  <c r="W20" i="24"/>
  <c r="O20" i="24"/>
  <c r="G20" i="24"/>
  <c r="V20" i="24"/>
  <c r="N20" i="24"/>
  <c r="F20" i="24"/>
  <c r="AA20" i="24"/>
  <c r="M20" i="24"/>
  <c r="Z20" i="24"/>
  <c r="L20" i="24"/>
  <c r="Y20" i="24"/>
  <c r="K20" i="24"/>
  <c r="U20" i="24"/>
  <c r="J20" i="24"/>
  <c r="C20" i="24"/>
  <c r="T20" i="24"/>
  <c r="I20" i="24"/>
  <c r="S20" i="24"/>
  <c r="E20" i="24"/>
  <c r="B21" i="24"/>
  <c r="R20" i="24"/>
  <c r="D20" i="24"/>
  <c r="Q20" i="24"/>
  <c r="AB19" i="25"/>
  <c r="K16" i="20"/>
  <c r="N16" i="20"/>
  <c r="G16" i="20"/>
  <c r="U16" i="20"/>
  <c r="V16" i="20"/>
  <c r="AC16" i="20"/>
  <c r="H16" i="20"/>
  <c r="Z21" i="19"/>
  <c r="R21" i="19"/>
  <c r="J21" i="19"/>
  <c r="V21" i="19"/>
  <c r="M21" i="19"/>
  <c r="D21" i="19"/>
  <c r="U21" i="19"/>
  <c r="L21" i="19"/>
  <c r="C21" i="19"/>
  <c r="T21" i="19"/>
  <c r="K21" i="19"/>
  <c r="Y21" i="19"/>
  <c r="I21" i="19"/>
  <c r="X21" i="19"/>
  <c r="H21" i="19"/>
  <c r="AA21" i="19"/>
  <c r="W21" i="19"/>
  <c r="G21" i="19"/>
  <c r="S21" i="19"/>
  <c r="F21" i="19"/>
  <c r="Q21" i="19"/>
  <c r="E21" i="19"/>
  <c r="P21" i="19"/>
  <c r="N21" i="19"/>
  <c r="B22" i="19"/>
  <c r="O21" i="19"/>
  <c r="T16" i="20"/>
  <c r="J16" i="20"/>
  <c r="M15" i="20"/>
  <c r="D19" i="20"/>
  <c r="L18" i="20"/>
  <c r="B17" i="21"/>
  <c r="C17" i="21" s="1"/>
  <c r="C18" i="20"/>
  <c r="D18" i="17"/>
  <c r="E17" i="20"/>
  <c r="AA17" i="20"/>
  <c r="S17" i="20"/>
  <c r="Q17" i="20"/>
  <c r="P17" i="20"/>
  <c r="O17" i="20"/>
  <c r="Z17" i="20"/>
  <c r="Y17" i="20"/>
  <c r="X17" i="20"/>
  <c r="W17" i="20"/>
  <c r="R17" i="20"/>
  <c r="AB16" i="20"/>
  <c r="H16" i="15"/>
  <c r="N16" i="15"/>
  <c r="U16" i="15"/>
  <c r="G16" i="15"/>
  <c r="V16" i="15"/>
  <c r="AC16" i="15"/>
  <c r="K16" i="15"/>
  <c r="L18" i="15"/>
  <c r="D19" i="15"/>
  <c r="J16" i="15"/>
  <c r="T16" i="15"/>
  <c r="B17" i="16"/>
  <c r="C17" i="16" s="1"/>
  <c r="C18" i="15"/>
  <c r="D18" i="12"/>
  <c r="Y20" i="14"/>
  <c r="Q20" i="14"/>
  <c r="I20" i="14"/>
  <c r="Z20" i="14"/>
  <c r="P20" i="14"/>
  <c r="G20" i="14"/>
  <c r="X20" i="14"/>
  <c r="O20" i="14"/>
  <c r="F20" i="14"/>
  <c r="W20" i="14"/>
  <c r="N20" i="14"/>
  <c r="E20" i="14"/>
  <c r="S20" i="14"/>
  <c r="C20" i="14"/>
  <c r="H20" i="14"/>
  <c r="R20" i="14"/>
  <c r="M20" i="14"/>
  <c r="B21" i="14"/>
  <c r="L20" i="14"/>
  <c r="AA20" i="14"/>
  <c r="K20" i="14"/>
  <c r="U20" i="14"/>
  <c r="T20" i="14"/>
  <c r="D20" i="14"/>
  <c r="V20" i="14"/>
  <c r="J20" i="14"/>
  <c r="M15" i="15"/>
  <c r="Z17" i="15"/>
  <c r="Q17" i="15"/>
  <c r="Y17" i="15"/>
  <c r="P17" i="15"/>
  <c r="X17" i="15"/>
  <c r="O17" i="15"/>
  <c r="E17" i="15"/>
  <c r="W17" i="15"/>
  <c r="AA17" i="15"/>
  <c r="S17" i="15"/>
  <c r="R17" i="15"/>
  <c r="I16" i="15"/>
  <c r="F19" i="25" l="1"/>
  <c r="AB17" i="10"/>
  <c r="K17" i="10"/>
  <c r="I17" i="10"/>
  <c r="F16" i="10"/>
  <c r="M16" i="10"/>
  <c r="H17" i="10"/>
  <c r="F16" i="45"/>
  <c r="I17" i="45"/>
  <c r="K17" i="40"/>
  <c r="F17" i="35"/>
  <c r="M17" i="35"/>
  <c r="K17" i="30"/>
  <c r="M19" i="25"/>
  <c r="AB20" i="25"/>
  <c r="K20" i="25"/>
  <c r="I17" i="30"/>
  <c r="AB18" i="35"/>
  <c r="H17" i="45"/>
  <c r="T17" i="10"/>
  <c r="J17" i="10"/>
  <c r="D27" i="10"/>
  <c r="L27" i="10" s="1"/>
  <c r="L26" i="10"/>
  <c r="C19" i="10"/>
  <c r="D19" i="7"/>
  <c r="B18" i="11"/>
  <c r="C18" i="11" s="1"/>
  <c r="N17" i="10"/>
  <c r="U17" i="10"/>
  <c r="I17" i="20"/>
  <c r="G17" i="10"/>
  <c r="V17" i="10"/>
  <c r="AC17" i="10"/>
  <c r="H20" i="25"/>
  <c r="Z28" i="9"/>
  <c r="V28" i="9"/>
  <c r="R28" i="9"/>
  <c r="N28" i="9"/>
  <c r="J28" i="9"/>
  <c r="F28" i="9"/>
  <c r="X28" i="9"/>
  <c r="T28" i="9"/>
  <c r="P28" i="9"/>
  <c r="L28" i="9"/>
  <c r="H28" i="9"/>
  <c r="D28" i="9"/>
  <c r="B29" i="9"/>
  <c r="U28" i="9"/>
  <c r="M28" i="9"/>
  <c r="E28" i="9"/>
  <c r="AA28" i="9"/>
  <c r="S28" i="9"/>
  <c r="K28" i="9"/>
  <c r="Q28" i="9"/>
  <c r="C28" i="9"/>
  <c r="Y28" i="9"/>
  <c r="I28" i="9"/>
  <c r="O28" i="9"/>
  <c r="W28" i="9"/>
  <c r="G28" i="9"/>
  <c r="E18" i="10"/>
  <c r="P18" i="10"/>
  <c r="S18" i="10"/>
  <c r="X18" i="10"/>
  <c r="Q18" i="10"/>
  <c r="O18" i="10"/>
  <c r="Z18" i="10"/>
  <c r="Y18" i="10"/>
  <c r="R18" i="10"/>
  <c r="W18" i="10"/>
  <c r="AA18" i="10"/>
  <c r="H17" i="15"/>
  <c r="K17" i="15"/>
  <c r="I17" i="15"/>
  <c r="D19" i="45"/>
  <c r="L18" i="45"/>
  <c r="Z24" i="44"/>
  <c r="R24" i="44"/>
  <c r="J24" i="44"/>
  <c r="V24" i="44"/>
  <c r="M24" i="44"/>
  <c r="D24" i="44"/>
  <c r="U24" i="44"/>
  <c r="L24" i="44"/>
  <c r="C24" i="44"/>
  <c r="S24" i="44"/>
  <c r="G24" i="44"/>
  <c r="Q24" i="44"/>
  <c r="F24" i="44"/>
  <c r="B25" i="44"/>
  <c r="P24" i="44"/>
  <c r="E24" i="44"/>
  <c r="AA24" i="44"/>
  <c r="O24" i="44"/>
  <c r="X24" i="44"/>
  <c r="K24" i="44"/>
  <c r="W24" i="44"/>
  <c r="T24" i="44"/>
  <c r="H24" i="44"/>
  <c r="N24" i="44"/>
  <c r="I24" i="44"/>
  <c r="Y24" i="44"/>
  <c r="T17" i="45"/>
  <c r="J17" i="45"/>
  <c r="B18" i="46"/>
  <c r="C18" i="46" s="1"/>
  <c r="C19" i="45"/>
  <c r="D19" i="42"/>
  <c r="M16" i="45"/>
  <c r="V17" i="45"/>
  <c r="AC17" i="45"/>
  <c r="AB17" i="45"/>
  <c r="E18" i="45"/>
  <c r="AA18" i="45"/>
  <c r="S18" i="45"/>
  <c r="Z18" i="45"/>
  <c r="R18" i="45"/>
  <c r="O18" i="45"/>
  <c r="Y18" i="45"/>
  <c r="X18" i="45"/>
  <c r="W18" i="45"/>
  <c r="Q18" i="45"/>
  <c r="P18" i="45"/>
  <c r="K17" i="45"/>
  <c r="N17" i="45"/>
  <c r="U17" i="45"/>
  <c r="G17" i="45"/>
  <c r="E18" i="40"/>
  <c r="AA18" i="40"/>
  <c r="S18" i="40"/>
  <c r="Z18" i="40"/>
  <c r="R18" i="40"/>
  <c r="Y18" i="40"/>
  <c r="X18" i="40"/>
  <c r="W18" i="40"/>
  <c r="Q18" i="40"/>
  <c r="P18" i="40"/>
  <c r="O18" i="40"/>
  <c r="H17" i="40"/>
  <c r="I17" i="40"/>
  <c r="D20" i="40"/>
  <c r="L19" i="40"/>
  <c r="N17" i="40"/>
  <c r="U17" i="40"/>
  <c r="G17" i="40"/>
  <c r="F16" i="40"/>
  <c r="B18" i="41"/>
  <c r="C18" i="41" s="1"/>
  <c r="C19" i="40"/>
  <c r="D19" i="37"/>
  <c r="AA23" i="39"/>
  <c r="Y23" i="39"/>
  <c r="Q23" i="39"/>
  <c r="I23" i="39"/>
  <c r="Z23" i="39"/>
  <c r="P23" i="39"/>
  <c r="G23" i="39"/>
  <c r="V23" i="39"/>
  <c r="M23" i="39"/>
  <c r="D23" i="39"/>
  <c r="U23" i="39"/>
  <c r="L23" i="39"/>
  <c r="C23" i="39"/>
  <c r="N23" i="39"/>
  <c r="B24" i="39"/>
  <c r="K23" i="39"/>
  <c r="X23" i="39"/>
  <c r="J23" i="39"/>
  <c r="W23" i="39"/>
  <c r="H23" i="39"/>
  <c r="T23" i="39"/>
  <c r="F23" i="39"/>
  <c r="S23" i="39"/>
  <c r="E23" i="39"/>
  <c r="R23" i="39"/>
  <c r="O23" i="39"/>
  <c r="T17" i="40"/>
  <c r="J17" i="40"/>
  <c r="AB17" i="40"/>
  <c r="M16" i="40"/>
  <c r="V17" i="40"/>
  <c r="AC17" i="40"/>
  <c r="V18" i="35"/>
  <c r="AC18" i="35"/>
  <c r="V23" i="34"/>
  <c r="N23" i="34"/>
  <c r="F23" i="34"/>
  <c r="B24" i="34"/>
  <c r="S23" i="34"/>
  <c r="J23" i="34"/>
  <c r="AA23" i="34"/>
  <c r="R23" i="34"/>
  <c r="I23" i="34"/>
  <c r="Y23" i="34"/>
  <c r="P23" i="34"/>
  <c r="G23" i="34"/>
  <c r="M23" i="34"/>
  <c r="Z23" i="34"/>
  <c r="L23" i="34"/>
  <c r="X23" i="34"/>
  <c r="K23" i="34"/>
  <c r="O23" i="34"/>
  <c r="W23" i="34"/>
  <c r="H23" i="34"/>
  <c r="U23" i="34"/>
  <c r="E23" i="34"/>
  <c r="Q23" i="34"/>
  <c r="C23" i="34"/>
  <c r="T23" i="34"/>
  <c r="D23" i="34"/>
  <c r="H18" i="35"/>
  <c r="D20" i="35"/>
  <c r="L19" i="35"/>
  <c r="B19" i="36"/>
  <c r="C19" i="36" s="1"/>
  <c r="C20" i="35"/>
  <c r="D20" i="32"/>
  <c r="I18" i="35"/>
  <c r="E19" i="35"/>
  <c r="Q19" i="35"/>
  <c r="AA19" i="35"/>
  <c r="P19" i="35"/>
  <c r="Z19" i="35"/>
  <c r="O19" i="35"/>
  <c r="Y19" i="35"/>
  <c r="X19" i="35"/>
  <c r="W19" i="35"/>
  <c r="S19" i="35"/>
  <c r="R19" i="35"/>
  <c r="T18" i="35"/>
  <c r="J18" i="35"/>
  <c r="N18" i="35"/>
  <c r="U18" i="35"/>
  <c r="M18" i="35" s="1"/>
  <c r="G18" i="35"/>
  <c r="K18" i="35"/>
  <c r="E18" i="30"/>
  <c r="Z18" i="30"/>
  <c r="O18" i="30"/>
  <c r="Y18" i="30"/>
  <c r="X18" i="30"/>
  <c r="W18" i="30"/>
  <c r="P18" i="30"/>
  <c r="AA18" i="30"/>
  <c r="S18" i="30"/>
  <c r="R18" i="30"/>
  <c r="Q18" i="30"/>
  <c r="AB17" i="30"/>
  <c r="T17" i="30"/>
  <c r="J17" i="30"/>
  <c r="N17" i="30"/>
  <c r="U17" i="30"/>
  <c r="G17" i="30"/>
  <c r="F16" i="30"/>
  <c r="D20" i="30"/>
  <c r="L19" i="30"/>
  <c r="V17" i="30"/>
  <c r="AC17" i="30"/>
  <c r="M16" i="30"/>
  <c r="Z23" i="29"/>
  <c r="R23" i="29"/>
  <c r="X23" i="29"/>
  <c r="P23" i="29"/>
  <c r="H23" i="29"/>
  <c r="T23" i="29"/>
  <c r="J23" i="29"/>
  <c r="U23" i="29"/>
  <c r="I23" i="29"/>
  <c r="S23" i="29"/>
  <c r="G23" i="29"/>
  <c r="K23" i="29"/>
  <c r="Q23" i="29"/>
  <c r="F23" i="29"/>
  <c r="Y23" i="29"/>
  <c r="C23" i="29"/>
  <c r="V23" i="29"/>
  <c r="B24" i="29"/>
  <c r="O23" i="29"/>
  <c r="E23" i="29"/>
  <c r="M23" i="29"/>
  <c r="AA23" i="29"/>
  <c r="N23" i="29"/>
  <c r="D23" i="29"/>
  <c r="W23" i="29"/>
  <c r="L23" i="29"/>
  <c r="H17" i="30"/>
  <c r="B18" i="31"/>
  <c r="C18" i="31" s="1"/>
  <c r="C19" i="30"/>
  <c r="D19" i="27"/>
  <c r="V21" i="24"/>
  <c r="N21" i="24"/>
  <c r="F21" i="24"/>
  <c r="U21" i="24"/>
  <c r="M21" i="24"/>
  <c r="E21" i="24"/>
  <c r="B22" i="24"/>
  <c r="T21" i="24"/>
  <c r="L21" i="24"/>
  <c r="D21" i="24"/>
  <c r="Z21" i="24"/>
  <c r="O21" i="24"/>
  <c r="Y21" i="24"/>
  <c r="K21" i="24"/>
  <c r="X21" i="24"/>
  <c r="J21" i="24"/>
  <c r="P21" i="24"/>
  <c r="W21" i="24"/>
  <c r="I21" i="24"/>
  <c r="S21" i="24"/>
  <c r="H21" i="24"/>
  <c r="R21" i="24"/>
  <c r="G21" i="24"/>
  <c r="AA21" i="24"/>
  <c r="Q21" i="24"/>
  <c r="C21" i="24"/>
  <c r="B21" i="26"/>
  <c r="C21" i="26" s="1"/>
  <c r="C22" i="25"/>
  <c r="D22" i="22"/>
  <c r="N20" i="25"/>
  <c r="U20" i="25"/>
  <c r="G20" i="25"/>
  <c r="E21" i="25"/>
  <c r="Q21" i="25"/>
  <c r="AA21" i="25"/>
  <c r="P21" i="25"/>
  <c r="Z21" i="25"/>
  <c r="O21" i="25"/>
  <c r="Y21" i="25"/>
  <c r="X21" i="25"/>
  <c r="W21" i="25"/>
  <c r="S21" i="25"/>
  <c r="R21" i="25"/>
  <c r="T20" i="25"/>
  <c r="J20" i="25"/>
  <c r="V20" i="25"/>
  <c r="AC20" i="25"/>
  <c r="D20" i="25"/>
  <c r="L19" i="25"/>
  <c r="I20" i="25"/>
  <c r="V17" i="20"/>
  <c r="AC17" i="20"/>
  <c r="B18" i="21"/>
  <c r="C18" i="21" s="1"/>
  <c r="C19" i="20"/>
  <c r="D19" i="17"/>
  <c r="AB17" i="20"/>
  <c r="E18" i="20"/>
  <c r="AA18" i="20"/>
  <c r="S18" i="20"/>
  <c r="Q18" i="20"/>
  <c r="P18" i="20"/>
  <c r="O18" i="20"/>
  <c r="Z18" i="20"/>
  <c r="Y18" i="20"/>
  <c r="X18" i="20"/>
  <c r="W18" i="20"/>
  <c r="R18" i="20"/>
  <c r="X22" i="19"/>
  <c r="P22" i="19"/>
  <c r="H22" i="19"/>
  <c r="W22" i="19"/>
  <c r="N22" i="19"/>
  <c r="E22" i="19"/>
  <c r="V22" i="19"/>
  <c r="M22" i="19"/>
  <c r="D22" i="19"/>
  <c r="U22" i="19"/>
  <c r="L22" i="19"/>
  <c r="C22" i="19"/>
  <c r="B23" i="19"/>
  <c r="O22" i="19"/>
  <c r="AA22" i="19"/>
  <c r="K22" i="19"/>
  <c r="Z22" i="19"/>
  <c r="J22" i="19"/>
  <c r="Y22" i="19"/>
  <c r="I22" i="19"/>
  <c r="T22" i="19"/>
  <c r="G22" i="19"/>
  <c r="S22" i="19"/>
  <c r="F22" i="19"/>
  <c r="Q22" i="19"/>
  <c r="R22" i="19"/>
  <c r="N17" i="20"/>
  <c r="U17" i="20"/>
  <c r="G17" i="20"/>
  <c r="M16" i="20"/>
  <c r="H17" i="20"/>
  <c r="F16" i="20"/>
  <c r="D20" i="20"/>
  <c r="L19" i="20"/>
  <c r="T17" i="20"/>
  <c r="J17" i="20"/>
  <c r="K17" i="20"/>
  <c r="W21" i="14"/>
  <c r="O21" i="14"/>
  <c r="G21" i="14"/>
  <c r="AA21" i="14"/>
  <c r="R21" i="14"/>
  <c r="I21" i="14"/>
  <c r="Z21" i="14"/>
  <c r="Q21" i="14"/>
  <c r="H21" i="14"/>
  <c r="Y21" i="14"/>
  <c r="P21" i="14"/>
  <c r="F21" i="14"/>
  <c r="U21" i="14"/>
  <c r="E21" i="14"/>
  <c r="J21" i="14"/>
  <c r="T21" i="14"/>
  <c r="D21" i="14"/>
  <c r="S21" i="14"/>
  <c r="C21" i="14"/>
  <c r="X21" i="14"/>
  <c r="N21" i="14"/>
  <c r="M21" i="14"/>
  <c r="V21" i="14"/>
  <c r="B22" i="14"/>
  <c r="L21" i="14"/>
  <c r="K21" i="14"/>
  <c r="N17" i="15"/>
  <c r="U17" i="15"/>
  <c r="G17" i="15"/>
  <c r="B18" i="16"/>
  <c r="C18" i="16" s="1"/>
  <c r="C19" i="15"/>
  <c r="D19" i="12"/>
  <c r="S18" i="15"/>
  <c r="AA18" i="15"/>
  <c r="R18" i="15"/>
  <c r="Z18" i="15"/>
  <c r="Q18" i="15"/>
  <c r="Y18" i="15"/>
  <c r="P18" i="15"/>
  <c r="X18" i="15"/>
  <c r="W18" i="15"/>
  <c r="O18" i="15"/>
  <c r="E18" i="15"/>
  <c r="T17" i="15"/>
  <c r="J17" i="15"/>
  <c r="F16" i="15"/>
  <c r="M16" i="15"/>
  <c r="AB17" i="15"/>
  <c r="V17" i="15"/>
  <c r="AC17" i="15"/>
  <c r="L19" i="15"/>
  <c r="D20" i="15"/>
  <c r="K21" i="25" l="1"/>
  <c r="F17" i="45"/>
  <c r="H18" i="10"/>
  <c r="I18" i="10"/>
  <c r="F17" i="10"/>
  <c r="H18" i="45"/>
  <c r="K18" i="45"/>
  <c r="AB18" i="40"/>
  <c r="I18" i="40"/>
  <c r="K18" i="40"/>
  <c r="I18" i="30"/>
  <c r="AB21" i="25"/>
  <c r="F17" i="20"/>
  <c r="F17" i="15"/>
  <c r="AC18" i="10"/>
  <c r="V18" i="10"/>
  <c r="U18" i="10"/>
  <c r="G18" i="10"/>
  <c r="N18" i="10"/>
  <c r="D20" i="7"/>
  <c r="B19" i="11"/>
  <c r="C19" i="11" s="1"/>
  <c r="C20" i="10"/>
  <c r="F17" i="30"/>
  <c r="K19" i="35"/>
  <c r="I18" i="45"/>
  <c r="J18" i="10"/>
  <c r="T18" i="10"/>
  <c r="M17" i="10"/>
  <c r="X19" i="10"/>
  <c r="R19" i="10"/>
  <c r="Z19" i="10"/>
  <c r="W19" i="10"/>
  <c r="O19" i="10"/>
  <c r="Q19" i="10"/>
  <c r="E19" i="10"/>
  <c r="S19" i="10"/>
  <c r="P19" i="10"/>
  <c r="Y19" i="10"/>
  <c r="AA19" i="10"/>
  <c r="M17" i="20"/>
  <c r="AB18" i="20"/>
  <c r="M17" i="30"/>
  <c r="F17" i="40"/>
  <c r="H18" i="30"/>
  <c r="F18" i="35"/>
  <c r="H19" i="35"/>
  <c r="M17" i="40"/>
  <c r="AB18" i="10"/>
  <c r="K18" i="10"/>
  <c r="Y29" i="9"/>
  <c r="U29" i="9"/>
  <c r="Q29" i="9"/>
  <c r="M29" i="9"/>
  <c r="I29" i="9"/>
  <c r="E29" i="9"/>
  <c r="AA29" i="9"/>
  <c r="W29" i="9"/>
  <c r="S29" i="9"/>
  <c r="O29" i="9"/>
  <c r="K29" i="9"/>
  <c r="G29" i="9"/>
  <c r="C29" i="9"/>
  <c r="T29" i="9"/>
  <c r="L29" i="9"/>
  <c r="D29" i="9"/>
  <c r="Z29" i="9"/>
  <c r="R29" i="9"/>
  <c r="J29" i="9"/>
  <c r="X29" i="9"/>
  <c r="H29" i="9"/>
  <c r="P29" i="9"/>
  <c r="V29" i="9"/>
  <c r="F29" i="9"/>
  <c r="N29" i="9"/>
  <c r="H18" i="15"/>
  <c r="V18" i="45"/>
  <c r="AC18" i="45"/>
  <c r="C20" i="45"/>
  <c r="B19" i="46"/>
  <c r="C19" i="46" s="1"/>
  <c r="D20" i="42"/>
  <c r="N18" i="45"/>
  <c r="U18" i="45"/>
  <c r="G18" i="45"/>
  <c r="E19" i="45"/>
  <c r="AA19" i="45"/>
  <c r="S19" i="45"/>
  <c r="Z19" i="45"/>
  <c r="R19" i="45"/>
  <c r="X19" i="45"/>
  <c r="W19" i="45"/>
  <c r="Q19" i="45"/>
  <c r="P19" i="45"/>
  <c r="O19" i="45"/>
  <c r="Y19" i="45"/>
  <c r="X25" i="44"/>
  <c r="P25" i="44"/>
  <c r="H25" i="44"/>
  <c r="W25" i="44"/>
  <c r="N25" i="44"/>
  <c r="E25" i="44"/>
  <c r="V25" i="44"/>
  <c r="M25" i="44"/>
  <c r="D25" i="44"/>
  <c r="R25" i="44"/>
  <c r="F25" i="44"/>
  <c r="B26" i="44"/>
  <c r="Q25" i="44"/>
  <c r="C25" i="44"/>
  <c r="AA25" i="44"/>
  <c r="O25" i="44"/>
  <c r="Z25" i="44"/>
  <c r="L25" i="44"/>
  <c r="U25" i="44"/>
  <c r="J25" i="44"/>
  <c r="Y25" i="44"/>
  <c r="T25" i="44"/>
  <c r="S25" i="44"/>
  <c r="K25" i="44"/>
  <c r="I25" i="44"/>
  <c r="G25" i="44"/>
  <c r="T18" i="45"/>
  <c r="J18" i="45"/>
  <c r="D20" i="45"/>
  <c r="L19" i="45"/>
  <c r="M17" i="45"/>
  <c r="AB18" i="45"/>
  <c r="D21" i="40"/>
  <c r="L20" i="40"/>
  <c r="T18" i="40"/>
  <c r="J18" i="40"/>
  <c r="C20" i="40"/>
  <c r="B19" i="41"/>
  <c r="C19" i="41" s="1"/>
  <c r="D20" i="37"/>
  <c r="Y24" i="39"/>
  <c r="Q24" i="39"/>
  <c r="I24" i="39"/>
  <c r="AA24" i="39"/>
  <c r="R24" i="39"/>
  <c r="H24" i="39"/>
  <c r="U24" i="39"/>
  <c r="K24" i="39"/>
  <c r="S24" i="39"/>
  <c r="B25" i="39"/>
  <c r="P24" i="39"/>
  <c r="F24" i="39"/>
  <c r="Z24" i="39"/>
  <c r="O24" i="39"/>
  <c r="E24" i="39"/>
  <c r="V24" i="39"/>
  <c r="C24" i="39"/>
  <c r="T24" i="39"/>
  <c r="N24" i="39"/>
  <c r="M24" i="39"/>
  <c r="L24" i="39"/>
  <c r="J24" i="39"/>
  <c r="X24" i="39"/>
  <c r="G24" i="39"/>
  <c r="W24" i="39"/>
  <c r="D24" i="39"/>
  <c r="E19" i="40"/>
  <c r="AA19" i="40"/>
  <c r="S19" i="40"/>
  <c r="Z19" i="40"/>
  <c r="X19" i="40"/>
  <c r="R19" i="40"/>
  <c r="P19" i="40"/>
  <c r="O19" i="40"/>
  <c r="Y19" i="40"/>
  <c r="W19" i="40"/>
  <c r="Q19" i="40"/>
  <c r="N18" i="40"/>
  <c r="U18" i="40"/>
  <c r="G18" i="40"/>
  <c r="H18" i="40"/>
  <c r="V18" i="40"/>
  <c r="AC18" i="40"/>
  <c r="B20" i="36"/>
  <c r="C20" i="36" s="1"/>
  <c r="C21" i="35"/>
  <c r="D21" i="32"/>
  <c r="D21" i="35"/>
  <c r="L20" i="35"/>
  <c r="B25" i="34"/>
  <c r="T24" i="34"/>
  <c r="L24" i="34"/>
  <c r="D24" i="34"/>
  <c r="U24" i="34"/>
  <c r="K24" i="34"/>
  <c r="S24" i="34"/>
  <c r="J24" i="34"/>
  <c r="Z24" i="34"/>
  <c r="Q24" i="34"/>
  <c r="H24" i="34"/>
  <c r="P24" i="34"/>
  <c r="C24" i="34"/>
  <c r="O24" i="34"/>
  <c r="AA24" i="34"/>
  <c r="N24" i="34"/>
  <c r="Y24" i="34"/>
  <c r="M24" i="34"/>
  <c r="E24" i="34"/>
  <c r="X24" i="34"/>
  <c r="I24" i="34"/>
  <c r="V24" i="34"/>
  <c r="F24" i="34"/>
  <c r="R24" i="34"/>
  <c r="W24" i="34"/>
  <c r="G24" i="34"/>
  <c r="V19" i="35"/>
  <c r="AC19" i="35"/>
  <c r="N19" i="35"/>
  <c r="U19" i="35"/>
  <c r="G19" i="35"/>
  <c r="E20" i="35"/>
  <c r="X20" i="35"/>
  <c r="W20" i="35"/>
  <c r="S20" i="35"/>
  <c r="R20" i="35"/>
  <c r="Q20" i="35"/>
  <c r="AA20" i="35"/>
  <c r="P20" i="35"/>
  <c r="Y20" i="35"/>
  <c r="O20" i="35"/>
  <c r="Z20" i="35"/>
  <c r="AB19" i="35"/>
  <c r="T19" i="35"/>
  <c r="J19" i="35"/>
  <c r="I19" i="35"/>
  <c r="V18" i="30"/>
  <c r="AC18" i="30"/>
  <c r="B19" i="31"/>
  <c r="C19" i="31" s="1"/>
  <c r="C20" i="30"/>
  <c r="D20" i="27"/>
  <c r="E19" i="30"/>
  <c r="S19" i="30"/>
  <c r="R19" i="30"/>
  <c r="Q19" i="30"/>
  <c r="AA19" i="30"/>
  <c r="P19" i="30"/>
  <c r="Z19" i="30"/>
  <c r="Y19" i="30"/>
  <c r="X19" i="30"/>
  <c r="W19" i="30"/>
  <c r="O19" i="30"/>
  <c r="D21" i="30"/>
  <c r="L20" i="30"/>
  <c r="N18" i="30"/>
  <c r="U18" i="30"/>
  <c r="G18" i="30"/>
  <c r="T18" i="30"/>
  <c r="J18" i="30"/>
  <c r="AB18" i="30"/>
  <c r="X24" i="29"/>
  <c r="P24" i="29"/>
  <c r="H24" i="29"/>
  <c r="V24" i="29"/>
  <c r="N24" i="29"/>
  <c r="F24" i="29"/>
  <c r="Z24" i="29"/>
  <c r="O24" i="29"/>
  <c r="D24" i="29"/>
  <c r="S24" i="29"/>
  <c r="G24" i="29"/>
  <c r="R24" i="29"/>
  <c r="E24" i="29"/>
  <c r="B25" i="29"/>
  <c r="Q24" i="29"/>
  <c r="C24" i="29"/>
  <c r="T24" i="29"/>
  <c r="I24" i="29"/>
  <c r="AA24" i="29"/>
  <c r="M24" i="29"/>
  <c r="K24" i="29"/>
  <c r="J24" i="29"/>
  <c r="Y24" i="29"/>
  <c r="L24" i="29"/>
  <c r="U24" i="29"/>
  <c r="W24" i="29"/>
  <c r="K18" i="30"/>
  <c r="H21" i="25"/>
  <c r="T21" i="25"/>
  <c r="J21" i="25"/>
  <c r="I21" i="25"/>
  <c r="V21" i="25"/>
  <c r="AC21" i="25"/>
  <c r="B23" i="24"/>
  <c r="T22" i="24"/>
  <c r="L22" i="24"/>
  <c r="D22" i="24"/>
  <c r="AA22" i="24"/>
  <c r="S22" i="24"/>
  <c r="K22" i="24"/>
  <c r="C22" i="24"/>
  <c r="Z22" i="24"/>
  <c r="R22" i="24"/>
  <c r="J22" i="24"/>
  <c r="Y22" i="24"/>
  <c r="N22" i="24"/>
  <c r="X22" i="24"/>
  <c r="M22" i="24"/>
  <c r="W22" i="24"/>
  <c r="I22" i="24"/>
  <c r="V22" i="24"/>
  <c r="H22" i="24"/>
  <c r="O22" i="24"/>
  <c r="U22" i="24"/>
  <c r="G22" i="24"/>
  <c r="Q22" i="24"/>
  <c r="F22" i="24"/>
  <c r="P22" i="24"/>
  <c r="E22" i="24"/>
  <c r="F20" i="25"/>
  <c r="B22" i="26"/>
  <c r="C22" i="26" s="1"/>
  <c r="C23" i="25"/>
  <c r="D23" i="22"/>
  <c r="D21" i="25"/>
  <c r="L20" i="25"/>
  <c r="N21" i="25"/>
  <c r="U21" i="25"/>
  <c r="G21" i="25"/>
  <c r="M20" i="25"/>
  <c r="E22" i="25"/>
  <c r="X22" i="25"/>
  <c r="W22" i="25"/>
  <c r="S22" i="25"/>
  <c r="R22" i="25"/>
  <c r="Q22" i="25"/>
  <c r="AA22" i="25"/>
  <c r="P22" i="25"/>
  <c r="Z22" i="25"/>
  <c r="Y22" i="25"/>
  <c r="O22" i="25"/>
  <c r="N18" i="20"/>
  <c r="U18" i="20"/>
  <c r="G18" i="20"/>
  <c r="C20" i="20"/>
  <c r="B19" i="21"/>
  <c r="C19" i="21" s="1"/>
  <c r="D20" i="17"/>
  <c r="V23" i="19"/>
  <c r="N23" i="19"/>
  <c r="F23" i="19"/>
  <c r="Y23" i="19"/>
  <c r="P23" i="19"/>
  <c r="G23" i="19"/>
  <c r="X23" i="19"/>
  <c r="O23" i="19"/>
  <c r="E23" i="19"/>
  <c r="W23" i="19"/>
  <c r="M23" i="19"/>
  <c r="D23" i="19"/>
  <c r="R23" i="19"/>
  <c r="Q23" i="19"/>
  <c r="B24" i="19"/>
  <c r="L23" i="19"/>
  <c r="AA23" i="19"/>
  <c r="K23" i="19"/>
  <c r="Z23" i="19"/>
  <c r="J23" i="19"/>
  <c r="U23" i="19"/>
  <c r="I23" i="19"/>
  <c r="S23" i="19"/>
  <c r="T23" i="19"/>
  <c r="H23" i="19"/>
  <c r="C23" i="19"/>
  <c r="H18" i="20"/>
  <c r="E19" i="20"/>
  <c r="AA19" i="20"/>
  <c r="S19" i="20"/>
  <c r="Q19" i="20"/>
  <c r="P19" i="20"/>
  <c r="O19" i="20"/>
  <c r="Z19" i="20"/>
  <c r="Y19" i="20"/>
  <c r="X19" i="20"/>
  <c r="W19" i="20"/>
  <c r="R19" i="20"/>
  <c r="I18" i="20"/>
  <c r="T18" i="20"/>
  <c r="J18" i="20"/>
  <c r="K18" i="20"/>
  <c r="D21" i="20"/>
  <c r="L20" i="20"/>
  <c r="V18" i="20"/>
  <c r="AC18" i="20"/>
  <c r="L20" i="15"/>
  <c r="D21" i="15"/>
  <c r="C20" i="15"/>
  <c r="B19" i="16"/>
  <c r="C19" i="16" s="1"/>
  <c r="D20" i="12"/>
  <c r="U22" i="14"/>
  <c r="M22" i="14"/>
  <c r="E22" i="14"/>
  <c r="B23" i="14"/>
  <c r="S22" i="14"/>
  <c r="J22" i="14"/>
  <c r="AA22" i="14"/>
  <c r="R22" i="14"/>
  <c r="I22" i="14"/>
  <c r="Z22" i="14"/>
  <c r="Q22" i="14"/>
  <c r="H22" i="14"/>
  <c r="X22" i="14"/>
  <c r="K22" i="14"/>
  <c r="Y22" i="14"/>
  <c r="W22" i="14"/>
  <c r="G22" i="14"/>
  <c r="V22" i="14"/>
  <c r="F22" i="14"/>
  <c r="T22" i="14"/>
  <c r="D22" i="14"/>
  <c r="P22" i="14"/>
  <c r="C22" i="14"/>
  <c r="L22" i="14"/>
  <c r="O22" i="14"/>
  <c r="N22" i="14"/>
  <c r="Z19" i="15"/>
  <c r="Q19" i="15"/>
  <c r="Y19" i="15"/>
  <c r="P19" i="15"/>
  <c r="X19" i="15"/>
  <c r="O19" i="15"/>
  <c r="E19" i="15"/>
  <c r="W19" i="15"/>
  <c r="AA19" i="15"/>
  <c r="S19" i="15"/>
  <c r="R19" i="15"/>
  <c r="I18" i="15"/>
  <c r="AB18" i="15"/>
  <c r="M17" i="15"/>
  <c r="T18" i="15"/>
  <c r="J18" i="15"/>
  <c r="N18" i="15"/>
  <c r="U18" i="15"/>
  <c r="G18" i="15"/>
  <c r="V18" i="15"/>
  <c r="AC18" i="15"/>
  <c r="K18" i="15"/>
  <c r="F18" i="10" l="1"/>
  <c r="F18" i="45"/>
  <c r="H19" i="10"/>
  <c r="K19" i="10"/>
  <c r="F18" i="30"/>
  <c r="AB20" i="35"/>
  <c r="H19" i="45"/>
  <c r="F18" i="40"/>
  <c r="K20" i="35"/>
  <c r="H22" i="25"/>
  <c r="AB22" i="25"/>
  <c r="M21" i="25"/>
  <c r="H19" i="30"/>
  <c r="K19" i="30"/>
  <c r="H19" i="40"/>
  <c r="K19" i="40"/>
  <c r="M18" i="45"/>
  <c r="I19" i="10"/>
  <c r="T19" i="10"/>
  <c r="J19" i="10"/>
  <c r="Y20" i="10"/>
  <c r="Z20" i="10"/>
  <c r="P20" i="10"/>
  <c r="X20" i="10"/>
  <c r="R20" i="10"/>
  <c r="S20" i="10"/>
  <c r="O20" i="10"/>
  <c r="E20" i="10"/>
  <c r="W20" i="10"/>
  <c r="Q20" i="10"/>
  <c r="AA20" i="10"/>
  <c r="U19" i="10"/>
  <c r="N19" i="10"/>
  <c r="G19" i="10"/>
  <c r="M18" i="10"/>
  <c r="V19" i="10"/>
  <c r="AC19" i="10"/>
  <c r="C21" i="10"/>
  <c r="B20" i="11"/>
  <c r="C20" i="11" s="1"/>
  <c r="D21" i="7"/>
  <c r="I19" i="20"/>
  <c r="K19" i="20"/>
  <c r="M18" i="30"/>
  <c r="AB19" i="30"/>
  <c r="I19" i="45"/>
  <c r="AB19" i="45"/>
  <c r="AB19" i="10"/>
  <c r="M18" i="15"/>
  <c r="K19" i="15"/>
  <c r="H19" i="15"/>
  <c r="F18" i="15"/>
  <c r="T19" i="45"/>
  <c r="J19" i="45"/>
  <c r="V26" i="44"/>
  <c r="N26" i="44"/>
  <c r="F26" i="44"/>
  <c r="Y26" i="44"/>
  <c r="P26" i="44"/>
  <c r="G26" i="44"/>
  <c r="X26" i="44"/>
  <c r="O26" i="44"/>
  <c r="E26" i="44"/>
  <c r="B27" i="44"/>
  <c r="Q26" i="44"/>
  <c r="C26" i="44"/>
  <c r="AA26" i="44"/>
  <c r="M26" i="44"/>
  <c r="Z26" i="44"/>
  <c r="L26" i="44"/>
  <c r="W26" i="44"/>
  <c r="K26" i="44"/>
  <c r="T26" i="44"/>
  <c r="I26" i="44"/>
  <c r="D26" i="44"/>
  <c r="S26" i="44"/>
  <c r="U26" i="44"/>
  <c r="R26" i="44"/>
  <c r="J26" i="44"/>
  <c r="H26" i="44"/>
  <c r="V19" i="45"/>
  <c r="AC19" i="45"/>
  <c r="K19" i="45"/>
  <c r="B20" i="46"/>
  <c r="C20" i="46" s="1"/>
  <c r="C21" i="45"/>
  <c r="D21" i="42"/>
  <c r="N19" i="45"/>
  <c r="U19" i="45"/>
  <c r="G19" i="45"/>
  <c r="E20" i="45"/>
  <c r="AA20" i="45"/>
  <c r="S20" i="45"/>
  <c r="Z20" i="45"/>
  <c r="R20" i="45"/>
  <c r="O20" i="45"/>
  <c r="Y20" i="45"/>
  <c r="X20" i="45"/>
  <c r="W20" i="45"/>
  <c r="Q20" i="45"/>
  <c r="P20" i="45"/>
  <c r="D21" i="45"/>
  <c r="L20" i="45"/>
  <c r="W25" i="39"/>
  <c r="O25" i="39"/>
  <c r="G25" i="39"/>
  <c r="B26" i="39"/>
  <c r="S25" i="39"/>
  <c r="J25" i="39"/>
  <c r="Z25" i="39"/>
  <c r="P25" i="39"/>
  <c r="E25" i="39"/>
  <c r="X25" i="39"/>
  <c r="M25" i="39"/>
  <c r="C25" i="39"/>
  <c r="V25" i="39"/>
  <c r="L25" i="39"/>
  <c r="U25" i="39"/>
  <c r="K25" i="39"/>
  <c r="Q25" i="39"/>
  <c r="N25" i="39"/>
  <c r="I25" i="39"/>
  <c r="H25" i="39"/>
  <c r="AA25" i="39"/>
  <c r="F25" i="39"/>
  <c r="Y25" i="39"/>
  <c r="D25" i="39"/>
  <c r="T25" i="39"/>
  <c r="R25" i="39"/>
  <c r="T19" i="40"/>
  <c r="J19" i="40"/>
  <c r="N19" i="40"/>
  <c r="U19" i="40"/>
  <c r="G19" i="40"/>
  <c r="M18" i="40"/>
  <c r="AB19" i="40"/>
  <c r="I19" i="40"/>
  <c r="B20" i="41"/>
  <c r="C20" i="41" s="1"/>
  <c r="C21" i="40"/>
  <c r="D21" i="37"/>
  <c r="D22" i="40"/>
  <c r="L21" i="40"/>
  <c r="V19" i="40"/>
  <c r="AC19" i="40"/>
  <c r="E20" i="40"/>
  <c r="AA20" i="40"/>
  <c r="S20" i="40"/>
  <c r="Z20" i="40"/>
  <c r="Y20" i="40"/>
  <c r="X20" i="40"/>
  <c r="R20" i="40"/>
  <c r="W20" i="40"/>
  <c r="Q20" i="40"/>
  <c r="P20" i="40"/>
  <c r="O20" i="40"/>
  <c r="T20" i="35"/>
  <c r="J20" i="35"/>
  <c r="D22" i="35"/>
  <c r="L21" i="35"/>
  <c r="N20" i="35"/>
  <c r="U20" i="35"/>
  <c r="G20" i="35"/>
  <c r="H20" i="35"/>
  <c r="F19" i="35"/>
  <c r="B21" i="36"/>
  <c r="C21" i="36" s="1"/>
  <c r="C22" i="35"/>
  <c r="D22" i="32"/>
  <c r="E21" i="35"/>
  <c r="Q21" i="35"/>
  <c r="AA21" i="35"/>
  <c r="P21" i="35"/>
  <c r="Z21" i="35"/>
  <c r="O21" i="35"/>
  <c r="Y21" i="35"/>
  <c r="X21" i="35"/>
  <c r="W21" i="35"/>
  <c r="S21" i="35"/>
  <c r="R21" i="35"/>
  <c r="M19" i="35"/>
  <c r="X25" i="34"/>
  <c r="P25" i="34"/>
  <c r="B26" i="34"/>
  <c r="S25" i="34"/>
  <c r="J25" i="34"/>
  <c r="W25" i="34"/>
  <c r="M25" i="34"/>
  <c r="D25" i="34"/>
  <c r="V25" i="34"/>
  <c r="L25" i="34"/>
  <c r="C25" i="34"/>
  <c r="T25" i="34"/>
  <c r="I25" i="34"/>
  <c r="U25" i="34"/>
  <c r="F25" i="34"/>
  <c r="R25" i="34"/>
  <c r="E25" i="34"/>
  <c r="Q25" i="34"/>
  <c r="Y25" i="34"/>
  <c r="O25" i="34"/>
  <c r="N25" i="34"/>
  <c r="Z25" i="34"/>
  <c r="H25" i="34"/>
  <c r="G25" i="34"/>
  <c r="AA25" i="34"/>
  <c r="K25" i="34"/>
  <c r="V20" i="35"/>
  <c r="AC20" i="35"/>
  <c r="I20" i="35"/>
  <c r="D22" i="30"/>
  <c r="L21" i="30"/>
  <c r="B20" i="31"/>
  <c r="C20" i="31" s="1"/>
  <c r="C21" i="30"/>
  <c r="D21" i="27"/>
  <c r="V19" i="30"/>
  <c r="AC19" i="30"/>
  <c r="E20" i="30"/>
  <c r="AA20" i="30"/>
  <c r="S20" i="30"/>
  <c r="P20" i="30"/>
  <c r="O20" i="30"/>
  <c r="Z20" i="30"/>
  <c r="Y20" i="30"/>
  <c r="W20" i="30"/>
  <c r="X20" i="30"/>
  <c r="R20" i="30"/>
  <c r="Q20" i="30"/>
  <c r="N19" i="30"/>
  <c r="U19" i="30"/>
  <c r="G19" i="30"/>
  <c r="T19" i="30"/>
  <c r="J19" i="30"/>
  <c r="V25" i="29"/>
  <c r="N25" i="29"/>
  <c r="F25" i="29"/>
  <c r="B26" i="29"/>
  <c r="T25" i="29"/>
  <c r="L25" i="29"/>
  <c r="D25" i="29"/>
  <c r="U25" i="29"/>
  <c r="J25" i="29"/>
  <c r="Q25" i="29"/>
  <c r="E25" i="29"/>
  <c r="AA25" i="29"/>
  <c r="P25" i="29"/>
  <c r="C25" i="29"/>
  <c r="R25" i="29"/>
  <c r="Z25" i="29"/>
  <c r="O25" i="29"/>
  <c r="I25" i="29"/>
  <c r="G25" i="29"/>
  <c r="Y25" i="29"/>
  <c r="M25" i="29"/>
  <c r="W25" i="29"/>
  <c r="X25" i="29"/>
  <c r="K25" i="29"/>
  <c r="S25" i="29"/>
  <c r="H25" i="29"/>
  <c r="I19" i="30"/>
  <c r="F21" i="25"/>
  <c r="I22" i="25"/>
  <c r="N22" i="25"/>
  <c r="U22" i="25"/>
  <c r="G22" i="25"/>
  <c r="T22" i="25"/>
  <c r="J22" i="25"/>
  <c r="Z23" i="24"/>
  <c r="R23" i="24"/>
  <c r="J23" i="24"/>
  <c r="Y23" i="24"/>
  <c r="Q23" i="24"/>
  <c r="I23" i="24"/>
  <c r="X23" i="24"/>
  <c r="P23" i="24"/>
  <c r="H23" i="24"/>
  <c r="AA23" i="24"/>
  <c r="M23" i="24"/>
  <c r="W23" i="24"/>
  <c r="L23" i="24"/>
  <c r="V23" i="24"/>
  <c r="K23" i="24"/>
  <c r="C23" i="24"/>
  <c r="U23" i="24"/>
  <c r="G23" i="24"/>
  <c r="T23" i="24"/>
  <c r="F23" i="24"/>
  <c r="B24" i="24"/>
  <c r="S23" i="24"/>
  <c r="E23" i="24"/>
  <c r="O23" i="24"/>
  <c r="D23" i="24"/>
  <c r="N23" i="24"/>
  <c r="K22" i="25"/>
  <c r="V22" i="25"/>
  <c r="AC22" i="25"/>
  <c r="D22" i="25"/>
  <c r="L21" i="25"/>
  <c r="B23" i="26"/>
  <c r="C23" i="26" s="1"/>
  <c r="C24" i="25"/>
  <c r="D24" i="22"/>
  <c r="E23" i="25"/>
  <c r="Q23" i="25"/>
  <c r="AA23" i="25"/>
  <c r="P23" i="25"/>
  <c r="Z23" i="25"/>
  <c r="O23" i="25"/>
  <c r="Y23" i="25"/>
  <c r="X23" i="25"/>
  <c r="W23" i="25"/>
  <c r="R23" i="25"/>
  <c r="S23" i="25"/>
  <c r="K23" i="25" s="1"/>
  <c r="E20" i="20"/>
  <c r="AA20" i="20"/>
  <c r="S20" i="20"/>
  <c r="Q20" i="20"/>
  <c r="P20" i="20"/>
  <c r="O20" i="20"/>
  <c r="Z20" i="20"/>
  <c r="Y20" i="20"/>
  <c r="X20" i="20"/>
  <c r="W20" i="20"/>
  <c r="R20" i="20"/>
  <c r="V19" i="20"/>
  <c r="AC19" i="20"/>
  <c r="B20" i="21"/>
  <c r="C20" i="21" s="1"/>
  <c r="C21" i="20"/>
  <c r="D21" i="17"/>
  <c r="D22" i="20"/>
  <c r="L21" i="20"/>
  <c r="B25" i="19"/>
  <c r="T24" i="19"/>
  <c r="L24" i="19"/>
  <c r="D24" i="19"/>
  <c r="Y24" i="19"/>
  <c r="AA24" i="19"/>
  <c r="Q24" i="19"/>
  <c r="H24" i="19"/>
  <c r="Z24" i="19"/>
  <c r="P24" i="19"/>
  <c r="G24" i="19"/>
  <c r="X24" i="19"/>
  <c r="O24" i="19"/>
  <c r="F24" i="19"/>
  <c r="U24" i="19"/>
  <c r="E24" i="19"/>
  <c r="S24" i="19"/>
  <c r="C24" i="19"/>
  <c r="I24" i="19"/>
  <c r="R24" i="19"/>
  <c r="N24" i="19"/>
  <c r="M24" i="19"/>
  <c r="K24" i="19"/>
  <c r="V24" i="19"/>
  <c r="W24" i="19"/>
  <c r="J24" i="19"/>
  <c r="AB19" i="20"/>
  <c r="F18" i="20"/>
  <c r="N19" i="20"/>
  <c r="U19" i="20"/>
  <c r="G19" i="20"/>
  <c r="M18" i="20"/>
  <c r="H19" i="20"/>
  <c r="T19" i="20"/>
  <c r="J19" i="20"/>
  <c r="B20" i="16"/>
  <c r="C20" i="16" s="1"/>
  <c r="C21" i="15"/>
  <c r="D21" i="12"/>
  <c r="N19" i="15"/>
  <c r="G19" i="15"/>
  <c r="U19" i="15"/>
  <c r="I19" i="15"/>
  <c r="AB19" i="15"/>
  <c r="Y20" i="15"/>
  <c r="O20" i="15"/>
  <c r="X20" i="15"/>
  <c r="W20" i="15"/>
  <c r="S20" i="15"/>
  <c r="R20" i="15"/>
  <c r="AA20" i="15"/>
  <c r="Q20" i="15"/>
  <c r="Z20" i="15"/>
  <c r="P20" i="15"/>
  <c r="E20" i="15"/>
  <c r="V19" i="15"/>
  <c r="AC19" i="15"/>
  <c r="L21" i="15"/>
  <c r="D22" i="15"/>
  <c r="T19" i="15"/>
  <c r="J19" i="15"/>
  <c r="AA23" i="14"/>
  <c r="S23" i="14"/>
  <c r="K23" i="14"/>
  <c r="C23" i="14"/>
  <c r="U23" i="14"/>
  <c r="L23" i="14"/>
  <c r="T23" i="14"/>
  <c r="J23" i="14"/>
  <c r="B24" i="14"/>
  <c r="R23" i="14"/>
  <c r="I23" i="14"/>
  <c r="Y23" i="14"/>
  <c r="P23" i="14"/>
  <c r="N23" i="14"/>
  <c r="M23" i="14"/>
  <c r="Z23" i="14"/>
  <c r="H23" i="14"/>
  <c r="X23" i="14"/>
  <c r="G23" i="14"/>
  <c r="W23" i="14"/>
  <c r="F23" i="14"/>
  <c r="Q23" i="14"/>
  <c r="O23" i="14"/>
  <c r="V23" i="14"/>
  <c r="E23" i="14"/>
  <c r="D23" i="14"/>
  <c r="F19" i="10" l="1"/>
  <c r="I20" i="10"/>
  <c r="M19" i="30"/>
  <c r="M19" i="10"/>
  <c r="I20" i="45"/>
  <c r="F19" i="45"/>
  <c r="I20" i="40"/>
  <c r="AB20" i="40"/>
  <c r="F19" i="40"/>
  <c r="K20" i="30"/>
  <c r="I20" i="30"/>
  <c r="F19" i="20"/>
  <c r="F22" i="25"/>
  <c r="H21" i="35"/>
  <c r="U20" i="10"/>
  <c r="N20" i="10"/>
  <c r="G20" i="10"/>
  <c r="H20" i="10"/>
  <c r="M19" i="20"/>
  <c r="D22" i="7"/>
  <c r="C22" i="10"/>
  <c r="B21" i="11"/>
  <c r="C21" i="11" s="1"/>
  <c r="K20" i="10"/>
  <c r="AB20" i="10"/>
  <c r="AB20" i="20"/>
  <c r="K20" i="20"/>
  <c r="I21" i="35"/>
  <c r="M20" i="35"/>
  <c r="M19" i="40"/>
  <c r="M19" i="45"/>
  <c r="V20" i="10"/>
  <c r="AC20" i="10"/>
  <c r="J20" i="10"/>
  <c r="T20" i="10"/>
  <c r="Y21" i="10"/>
  <c r="Q21" i="10"/>
  <c r="X21" i="10"/>
  <c r="S21" i="10"/>
  <c r="W21" i="10"/>
  <c r="Z21" i="10"/>
  <c r="E21" i="10"/>
  <c r="R21" i="10"/>
  <c r="AA21" i="10"/>
  <c r="O21" i="10"/>
  <c r="P21" i="10"/>
  <c r="H20" i="15"/>
  <c r="I20" i="15"/>
  <c r="N20" i="45"/>
  <c r="U20" i="45"/>
  <c r="G20" i="45"/>
  <c r="D22" i="45"/>
  <c r="L21" i="45"/>
  <c r="T20" i="45"/>
  <c r="J20" i="45"/>
  <c r="AB20" i="45"/>
  <c r="B28" i="44"/>
  <c r="T27" i="44"/>
  <c r="L27" i="44"/>
  <c r="D27" i="44"/>
  <c r="Z27" i="44"/>
  <c r="Q27" i="44"/>
  <c r="H27" i="44"/>
  <c r="Y27" i="44"/>
  <c r="P27" i="44"/>
  <c r="G27" i="44"/>
  <c r="AA27" i="44"/>
  <c r="N27" i="44"/>
  <c r="X27" i="44"/>
  <c r="M27" i="44"/>
  <c r="W27" i="44"/>
  <c r="K27" i="44"/>
  <c r="V27" i="44"/>
  <c r="J27" i="44"/>
  <c r="S27" i="44"/>
  <c r="F27" i="44"/>
  <c r="I27" i="44"/>
  <c r="E27" i="44"/>
  <c r="C27" i="44"/>
  <c r="U27" i="44"/>
  <c r="R27" i="44"/>
  <c r="O27" i="44"/>
  <c r="H20" i="45"/>
  <c r="K20" i="45"/>
  <c r="B21" i="46"/>
  <c r="C21" i="46" s="1"/>
  <c r="C22" i="45"/>
  <c r="D22" i="42"/>
  <c r="V20" i="45"/>
  <c r="AC20" i="45"/>
  <c r="E21" i="45"/>
  <c r="AA21" i="45"/>
  <c r="S21" i="45"/>
  <c r="Z21" i="45"/>
  <c r="R21" i="45"/>
  <c r="X21" i="45"/>
  <c r="W21" i="45"/>
  <c r="Q21" i="45"/>
  <c r="P21" i="45"/>
  <c r="O21" i="45"/>
  <c r="Y21" i="45"/>
  <c r="T20" i="40"/>
  <c r="J20" i="40"/>
  <c r="D23" i="40"/>
  <c r="L22" i="40"/>
  <c r="B21" i="41"/>
  <c r="C21" i="41" s="1"/>
  <c r="C22" i="40"/>
  <c r="D22" i="37"/>
  <c r="N20" i="40"/>
  <c r="U20" i="40"/>
  <c r="G20" i="40"/>
  <c r="K20" i="40"/>
  <c r="E21" i="40"/>
  <c r="AA21" i="40"/>
  <c r="S21" i="40"/>
  <c r="Z21" i="40"/>
  <c r="Y21" i="40"/>
  <c r="X21" i="40"/>
  <c r="R21" i="40"/>
  <c r="W21" i="40"/>
  <c r="Q21" i="40"/>
  <c r="P21" i="40"/>
  <c r="O21" i="40"/>
  <c r="U26" i="39"/>
  <c r="M26" i="39"/>
  <c r="E26" i="39"/>
  <c r="T26" i="39"/>
  <c r="K26" i="39"/>
  <c r="V26" i="39"/>
  <c r="J26" i="39"/>
  <c r="B27" i="39"/>
  <c r="R26" i="39"/>
  <c r="H26" i="39"/>
  <c r="AA26" i="39"/>
  <c r="Q26" i="39"/>
  <c r="G26" i="39"/>
  <c r="Z26" i="39"/>
  <c r="P26" i="39"/>
  <c r="F26" i="39"/>
  <c r="L26" i="39"/>
  <c r="I26" i="39"/>
  <c r="Y26" i="39"/>
  <c r="D26" i="39"/>
  <c r="X26" i="39"/>
  <c r="C26" i="39"/>
  <c r="W26" i="39"/>
  <c r="S26" i="39"/>
  <c r="O26" i="39"/>
  <c r="N26" i="39"/>
  <c r="H20" i="40"/>
  <c r="V20" i="40"/>
  <c r="AC20" i="40"/>
  <c r="F20" i="35"/>
  <c r="B22" i="36"/>
  <c r="C22" i="36" s="1"/>
  <c r="C23" i="35"/>
  <c r="D23" i="32"/>
  <c r="E22" i="35"/>
  <c r="X22" i="35"/>
  <c r="W22" i="35"/>
  <c r="S22" i="35"/>
  <c r="R22" i="35"/>
  <c r="Q22" i="35"/>
  <c r="AA22" i="35"/>
  <c r="P22" i="35"/>
  <c r="Y22" i="35"/>
  <c r="O22" i="35"/>
  <c r="Z22" i="35"/>
  <c r="D23" i="35"/>
  <c r="L22" i="35"/>
  <c r="T21" i="35"/>
  <c r="J21" i="35"/>
  <c r="N21" i="35"/>
  <c r="U21" i="35"/>
  <c r="G21" i="35"/>
  <c r="K21" i="35"/>
  <c r="V21" i="35"/>
  <c r="AC21" i="35"/>
  <c r="V26" i="34"/>
  <c r="N26" i="34"/>
  <c r="F26" i="34"/>
  <c r="T26" i="34"/>
  <c r="K26" i="34"/>
  <c r="B27" i="34"/>
  <c r="R26" i="34"/>
  <c r="H26" i="34"/>
  <c r="AA26" i="34"/>
  <c r="Q26" i="34"/>
  <c r="G26" i="34"/>
  <c r="Y26" i="34"/>
  <c r="O26" i="34"/>
  <c r="D26" i="34"/>
  <c r="L26" i="34"/>
  <c r="Z26" i="34"/>
  <c r="J26" i="34"/>
  <c r="X26" i="34"/>
  <c r="I26" i="34"/>
  <c r="W26" i="34"/>
  <c r="E26" i="34"/>
  <c r="U26" i="34"/>
  <c r="C26" i="34"/>
  <c r="P26" i="34"/>
  <c r="M26" i="34"/>
  <c r="S26" i="34"/>
  <c r="AB21" i="35"/>
  <c r="V20" i="30"/>
  <c r="AC20" i="30"/>
  <c r="B21" i="31"/>
  <c r="C21" i="31" s="1"/>
  <c r="C22" i="30"/>
  <c r="D22" i="27"/>
  <c r="T20" i="30"/>
  <c r="J20" i="30"/>
  <c r="E21" i="30"/>
  <c r="AA21" i="30"/>
  <c r="S21" i="30"/>
  <c r="Q21" i="30"/>
  <c r="P21" i="30"/>
  <c r="O21" i="30"/>
  <c r="Z21" i="30"/>
  <c r="Y21" i="30"/>
  <c r="W21" i="30"/>
  <c r="X21" i="30"/>
  <c r="R21" i="30"/>
  <c r="B27" i="29"/>
  <c r="T26" i="29"/>
  <c r="L26" i="29"/>
  <c r="D26" i="29"/>
  <c r="Z26" i="29"/>
  <c r="R26" i="29"/>
  <c r="J26" i="29"/>
  <c r="AA26" i="29"/>
  <c r="P26" i="29"/>
  <c r="F26" i="29"/>
  <c r="O26" i="29"/>
  <c r="C26" i="29"/>
  <c r="Y26" i="29"/>
  <c r="N26" i="29"/>
  <c r="X26" i="29"/>
  <c r="M26" i="29"/>
  <c r="H26" i="29"/>
  <c r="Q26" i="29"/>
  <c r="E26" i="29"/>
  <c r="W26" i="29"/>
  <c r="K26" i="29"/>
  <c r="U26" i="29"/>
  <c r="V26" i="29"/>
  <c r="I26" i="29"/>
  <c r="S26" i="29"/>
  <c r="G26" i="29"/>
  <c r="F19" i="30"/>
  <c r="AB20" i="30"/>
  <c r="N20" i="30"/>
  <c r="U20" i="30"/>
  <c r="G20" i="30"/>
  <c r="D23" i="30"/>
  <c r="L22" i="30"/>
  <c r="H20" i="30"/>
  <c r="N23" i="25"/>
  <c r="U23" i="25"/>
  <c r="G23" i="25"/>
  <c r="E24" i="25"/>
  <c r="X24" i="25"/>
  <c r="W24" i="25"/>
  <c r="S24" i="25"/>
  <c r="R24" i="25"/>
  <c r="Q24" i="25"/>
  <c r="AA24" i="25"/>
  <c r="P24" i="25"/>
  <c r="Z24" i="25"/>
  <c r="Y24" i="25"/>
  <c r="O24" i="25"/>
  <c r="B24" i="26"/>
  <c r="C24" i="26" s="1"/>
  <c r="C25" i="25"/>
  <c r="D25" i="22"/>
  <c r="AB23" i="25"/>
  <c r="H23" i="25"/>
  <c r="T23" i="25"/>
  <c r="J23" i="25"/>
  <c r="I23" i="25"/>
  <c r="D23" i="25"/>
  <c r="L22" i="25"/>
  <c r="Z24" i="24"/>
  <c r="R24" i="24"/>
  <c r="J24" i="24"/>
  <c r="X24" i="24"/>
  <c r="P24" i="24"/>
  <c r="H24" i="24"/>
  <c r="W24" i="24"/>
  <c r="O24" i="24"/>
  <c r="G24" i="24"/>
  <c r="V24" i="24"/>
  <c r="N24" i="24"/>
  <c r="F24" i="24"/>
  <c r="M24" i="24"/>
  <c r="B25" i="24"/>
  <c r="L24" i="24"/>
  <c r="AA24" i="24"/>
  <c r="K24" i="24"/>
  <c r="Y24" i="24"/>
  <c r="I24" i="24"/>
  <c r="U24" i="24"/>
  <c r="E24" i="24"/>
  <c r="T24" i="24"/>
  <c r="D24" i="24"/>
  <c r="Q24" i="24"/>
  <c r="S24" i="24"/>
  <c r="C24" i="24"/>
  <c r="M22" i="25"/>
  <c r="V23" i="25"/>
  <c r="AC23" i="25"/>
  <c r="D23" i="20"/>
  <c r="L22" i="20"/>
  <c r="B21" i="21"/>
  <c r="C21" i="21" s="1"/>
  <c r="C22" i="20"/>
  <c r="D22" i="17"/>
  <c r="H20" i="20"/>
  <c r="N20" i="20"/>
  <c r="U20" i="20"/>
  <c r="G20" i="20"/>
  <c r="I20" i="20"/>
  <c r="E21" i="20"/>
  <c r="AA21" i="20"/>
  <c r="S21" i="20"/>
  <c r="Q21" i="20"/>
  <c r="P21" i="20"/>
  <c r="O21" i="20"/>
  <c r="Z21" i="20"/>
  <c r="Y21" i="20"/>
  <c r="X21" i="20"/>
  <c r="W21" i="20"/>
  <c r="R21" i="20"/>
  <c r="Z25" i="19"/>
  <c r="R25" i="19"/>
  <c r="J25" i="19"/>
  <c r="W25" i="19"/>
  <c r="O25" i="19"/>
  <c r="G25" i="19"/>
  <c r="V25" i="19"/>
  <c r="L25" i="19"/>
  <c r="U25" i="19"/>
  <c r="K25" i="19"/>
  <c r="T25" i="19"/>
  <c r="I25" i="19"/>
  <c r="B26" i="19"/>
  <c r="M25" i="19"/>
  <c r="AA25" i="19"/>
  <c r="H25" i="19"/>
  <c r="Y25" i="19"/>
  <c r="F25" i="19"/>
  <c r="X25" i="19"/>
  <c r="E25" i="19"/>
  <c r="S25" i="19"/>
  <c r="D25" i="19"/>
  <c r="Q25" i="19"/>
  <c r="C25" i="19"/>
  <c r="N25" i="19"/>
  <c r="P25" i="19"/>
  <c r="T20" i="20"/>
  <c r="J20" i="20"/>
  <c r="V20" i="20"/>
  <c r="AC20" i="20"/>
  <c r="T20" i="15"/>
  <c r="J20" i="15"/>
  <c r="K20" i="15"/>
  <c r="V20" i="15"/>
  <c r="AC20" i="15"/>
  <c r="M19" i="15"/>
  <c r="F19" i="15"/>
  <c r="N20" i="15"/>
  <c r="U20" i="15"/>
  <c r="G20" i="15"/>
  <c r="L22" i="15"/>
  <c r="D23" i="15"/>
  <c r="Y24" i="14"/>
  <c r="Q24" i="14"/>
  <c r="I24" i="14"/>
  <c r="V24" i="14"/>
  <c r="M24" i="14"/>
  <c r="D24" i="14"/>
  <c r="U24" i="14"/>
  <c r="L24" i="14"/>
  <c r="C24" i="14"/>
  <c r="T24" i="14"/>
  <c r="K24" i="14"/>
  <c r="AA24" i="14"/>
  <c r="R24" i="14"/>
  <c r="H24" i="14"/>
  <c r="X24" i="14"/>
  <c r="F24" i="14"/>
  <c r="W24" i="14"/>
  <c r="E24" i="14"/>
  <c r="G24" i="14"/>
  <c r="S24" i="14"/>
  <c r="B25" i="14"/>
  <c r="P24" i="14"/>
  <c r="Z24" i="14"/>
  <c r="O24" i="14"/>
  <c r="N24" i="14"/>
  <c r="J24" i="14"/>
  <c r="AB20" i="15"/>
  <c r="B21" i="16"/>
  <c r="C21" i="16" s="1"/>
  <c r="C22" i="15"/>
  <c r="D22" i="12"/>
  <c r="E21" i="15"/>
  <c r="Y21" i="15"/>
  <c r="O21" i="15"/>
  <c r="X21" i="15"/>
  <c r="W21" i="15"/>
  <c r="S21" i="15"/>
  <c r="R21" i="15"/>
  <c r="AA21" i="15"/>
  <c r="Q21" i="15"/>
  <c r="Z21" i="15"/>
  <c r="P21" i="15"/>
  <c r="M20" i="30" l="1"/>
  <c r="F21" i="35"/>
  <c r="AB21" i="10"/>
  <c r="H21" i="10"/>
  <c r="I21" i="40"/>
  <c r="F20" i="10"/>
  <c r="I21" i="10"/>
  <c r="I21" i="45"/>
  <c r="H21" i="45"/>
  <c r="AB22" i="35"/>
  <c r="H22" i="35"/>
  <c r="AB24" i="25"/>
  <c r="K24" i="25"/>
  <c r="I21" i="30"/>
  <c r="K21" i="40"/>
  <c r="F20" i="40"/>
  <c r="N21" i="10"/>
  <c r="G21" i="10"/>
  <c r="U21" i="10"/>
  <c r="Q22" i="10"/>
  <c r="S22" i="10"/>
  <c r="AA22" i="10"/>
  <c r="E22" i="10"/>
  <c r="X22" i="10"/>
  <c r="R22" i="10"/>
  <c r="W22" i="10"/>
  <c r="O22" i="10"/>
  <c r="P22" i="10"/>
  <c r="Y22" i="10"/>
  <c r="Z22" i="10"/>
  <c r="M21" i="35"/>
  <c r="AC21" i="10"/>
  <c r="V21" i="10"/>
  <c r="C23" i="10"/>
  <c r="B22" i="11"/>
  <c r="C22" i="11" s="1"/>
  <c r="D23" i="7"/>
  <c r="H21" i="30"/>
  <c r="T21" i="10"/>
  <c r="J21" i="10"/>
  <c r="K21" i="10"/>
  <c r="M20" i="10"/>
  <c r="H21" i="15"/>
  <c r="I21" i="15"/>
  <c r="F20" i="15"/>
  <c r="AB21" i="15"/>
  <c r="K21" i="15"/>
  <c r="T21" i="45"/>
  <c r="J21" i="45"/>
  <c r="B22" i="46"/>
  <c r="C22" i="46" s="1"/>
  <c r="C23" i="45"/>
  <c r="D23" i="42"/>
  <c r="D23" i="45"/>
  <c r="L22" i="45"/>
  <c r="V21" i="45"/>
  <c r="AC21" i="45"/>
  <c r="AB21" i="45"/>
  <c r="E22" i="45"/>
  <c r="AA22" i="45"/>
  <c r="S22" i="45"/>
  <c r="Z22" i="45"/>
  <c r="R22" i="45"/>
  <c r="O22" i="45"/>
  <c r="Y22" i="45"/>
  <c r="X22" i="45"/>
  <c r="W22" i="45"/>
  <c r="Q22" i="45"/>
  <c r="P22" i="45"/>
  <c r="Z28" i="44"/>
  <c r="R28" i="44"/>
  <c r="J28" i="44"/>
  <c r="B29" i="44"/>
  <c r="S28" i="44"/>
  <c r="I28" i="44"/>
  <c r="AA28" i="44"/>
  <c r="Q28" i="44"/>
  <c r="H28" i="44"/>
  <c r="X28" i="44"/>
  <c r="M28" i="44"/>
  <c r="W28" i="44"/>
  <c r="L28" i="44"/>
  <c r="V28" i="44"/>
  <c r="K28" i="44"/>
  <c r="U28" i="44"/>
  <c r="G28" i="44"/>
  <c r="P28" i="44"/>
  <c r="E28" i="44"/>
  <c r="O28" i="44"/>
  <c r="N28" i="44"/>
  <c r="C28" i="44"/>
  <c r="F28" i="44"/>
  <c r="D28" i="44"/>
  <c r="Y28" i="44"/>
  <c r="T28" i="44"/>
  <c r="K21" i="45"/>
  <c r="F20" i="45"/>
  <c r="N21" i="45"/>
  <c r="U21" i="45"/>
  <c r="G21" i="45"/>
  <c r="M20" i="45"/>
  <c r="AB21" i="40"/>
  <c r="B22" i="41"/>
  <c r="C22" i="41" s="1"/>
  <c r="C23" i="40"/>
  <c r="D23" i="37"/>
  <c r="D24" i="40"/>
  <c r="L23" i="40"/>
  <c r="N21" i="40"/>
  <c r="U21" i="40"/>
  <c r="G21" i="40"/>
  <c r="E22" i="40"/>
  <c r="AA22" i="40"/>
  <c r="S22" i="40"/>
  <c r="Z22" i="40"/>
  <c r="Y22" i="40"/>
  <c r="X22" i="40"/>
  <c r="W22" i="40"/>
  <c r="R22" i="40"/>
  <c r="Q22" i="40"/>
  <c r="P22" i="40"/>
  <c r="O22" i="40"/>
  <c r="H21" i="40"/>
  <c r="T21" i="40"/>
  <c r="J21" i="40"/>
  <c r="M20" i="40"/>
  <c r="AA27" i="39"/>
  <c r="S27" i="39"/>
  <c r="K27" i="39"/>
  <c r="C27" i="39"/>
  <c r="V27" i="39"/>
  <c r="M27" i="39"/>
  <c r="D27" i="39"/>
  <c r="Z27" i="39"/>
  <c r="P27" i="39"/>
  <c r="F27" i="39"/>
  <c r="X27" i="39"/>
  <c r="N27" i="39"/>
  <c r="W27" i="39"/>
  <c r="L27" i="39"/>
  <c r="U27" i="39"/>
  <c r="J27" i="39"/>
  <c r="B28" i="39"/>
  <c r="G27" i="39"/>
  <c r="Y27" i="39"/>
  <c r="E27" i="39"/>
  <c r="T27" i="39"/>
  <c r="R27" i="39"/>
  <c r="Q27" i="39"/>
  <c r="O27" i="39"/>
  <c r="I27" i="39"/>
  <c r="H27" i="39"/>
  <c r="V21" i="40"/>
  <c r="AC21" i="40"/>
  <c r="N22" i="35"/>
  <c r="U22" i="35"/>
  <c r="G22" i="35"/>
  <c r="I22" i="35"/>
  <c r="B23" i="36"/>
  <c r="C23" i="36" s="1"/>
  <c r="C24" i="35"/>
  <c r="D24" i="32"/>
  <c r="E23" i="35"/>
  <c r="Q23" i="35"/>
  <c r="AA23" i="35"/>
  <c r="P23" i="35"/>
  <c r="Z23" i="35"/>
  <c r="O23" i="35"/>
  <c r="Y23" i="35"/>
  <c r="X23" i="35"/>
  <c r="W23" i="35"/>
  <c r="S23" i="35"/>
  <c r="R23" i="35"/>
  <c r="T22" i="35"/>
  <c r="J22" i="35"/>
  <c r="B28" i="34"/>
  <c r="T27" i="34"/>
  <c r="L27" i="34"/>
  <c r="D27" i="34"/>
  <c r="V27" i="34"/>
  <c r="M27" i="34"/>
  <c r="C27" i="34"/>
  <c r="X27" i="34"/>
  <c r="N27" i="34"/>
  <c r="W27" i="34"/>
  <c r="K27" i="34"/>
  <c r="S27" i="34"/>
  <c r="I27" i="34"/>
  <c r="R27" i="34"/>
  <c r="E27" i="34"/>
  <c r="Q27" i="34"/>
  <c r="P27" i="34"/>
  <c r="O27" i="34"/>
  <c r="F27" i="34"/>
  <c r="AA27" i="34"/>
  <c r="J27" i="34"/>
  <c r="Y27" i="34"/>
  <c r="G27" i="34"/>
  <c r="U27" i="34"/>
  <c r="Z27" i="34"/>
  <c r="H27" i="34"/>
  <c r="D24" i="35"/>
  <c r="L23" i="35"/>
  <c r="K22" i="35"/>
  <c r="V22" i="35"/>
  <c r="AC22" i="35"/>
  <c r="B22" i="31"/>
  <c r="C22" i="31" s="1"/>
  <c r="C23" i="30"/>
  <c r="D23" i="27"/>
  <c r="E22" i="30"/>
  <c r="AA22" i="30"/>
  <c r="S22" i="30"/>
  <c r="Q22" i="30"/>
  <c r="P22" i="30"/>
  <c r="O22" i="30"/>
  <c r="Z22" i="30"/>
  <c r="Y22" i="30"/>
  <c r="X22" i="30"/>
  <c r="W22" i="30"/>
  <c r="R22" i="30"/>
  <c r="T21" i="30"/>
  <c r="J21" i="30"/>
  <c r="K21" i="30"/>
  <c r="V21" i="30"/>
  <c r="AC21" i="30"/>
  <c r="D24" i="30"/>
  <c r="L23" i="30"/>
  <c r="F20" i="30"/>
  <c r="Z27" i="29"/>
  <c r="R27" i="29"/>
  <c r="J27" i="29"/>
  <c r="Y27" i="29"/>
  <c r="Q27" i="29"/>
  <c r="X27" i="29"/>
  <c r="P27" i="29"/>
  <c r="H27" i="29"/>
  <c r="W27" i="29"/>
  <c r="L27" i="29"/>
  <c r="N27" i="29"/>
  <c r="C27" i="29"/>
  <c r="B28" i="29"/>
  <c r="M27" i="29"/>
  <c r="AA27" i="29"/>
  <c r="K27" i="29"/>
  <c r="F27" i="29"/>
  <c r="O27" i="29"/>
  <c r="D27" i="29"/>
  <c r="V27" i="29"/>
  <c r="I27" i="29"/>
  <c r="T27" i="29"/>
  <c r="U27" i="29"/>
  <c r="G27" i="29"/>
  <c r="S27" i="29"/>
  <c r="E27" i="29"/>
  <c r="AB21" i="30"/>
  <c r="N21" i="30"/>
  <c r="U21" i="30"/>
  <c r="M21" i="30" s="1"/>
  <c r="G21" i="30"/>
  <c r="F21" i="30" s="1"/>
  <c r="V24" i="25"/>
  <c r="AC24" i="25"/>
  <c r="H24" i="25"/>
  <c r="F23" i="25"/>
  <c r="B25" i="26"/>
  <c r="C25" i="26" s="1"/>
  <c r="C26" i="25"/>
  <c r="D26" i="22"/>
  <c r="E25" i="25"/>
  <c r="Q25" i="25"/>
  <c r="AA25" i="25"/>
  <c r="P25" i="25"/>
  <c r="Z25" i="25"/>
  <c r="O25" i="25"/>
  <c r="Y25" i="25"/>
  <c r="X25" i="25"/>
  <c r="W25" i="25"/>
  <c r="S25" i="25"/>
  <c r="R25" i="25"/>
  <c r="M23" i="25"/>
  <c r="N24" i="25"/>
  <c r="U24" i="25"/>
  <c r="G24" i="25"/>
  <c r="I24" i="25"/>
  <c r="V25" i="24"/>
  <c r="Y25" i="24"/>
  <c r="P25" i="24"/>
  <c r="H25" i="24"/>
  <c r="W25" i="24"/>
  <c r="N25" i="24"/>
  <c r="F25" i="24"/>
  <c r="U25" i="24"/>
  <c r="M25" i="24"/>
  <c r="E25" i="24"/>
  <c r="T25" i="24"/>
  <c r="L25" i="24"/>
  <c r="D25" i="24"/>
  <c r="S25" i="24"/>
  <c r="C25" i="24"/>
  <c r="R25" i="24"/>
  <c r="Q25" i="24"/>
  <c r="X25" i="24"/>
  <c r="G25" i="24"/>
  <c r="O25" i="24"/>
  <c r="B26" i="24"/>
  <c r="K25" i="24"/>
  <c r="AA25" i="24"/>
  <c r="J25" i="24"/>
  <c r="Z25" i="24"/>
  <c r="I25" i="24"/>
  <c r="D24" i="25"/>
  <c r="L23" i="25"/>
  <c r="T24" i="25"/>
  <c r="J24" i="25"/>
  <c r="V21" i="20"/>
  <c r="AC21" i="20"/>
  <c r="AB21" i="20"/>
  <c r="F20" i="20"/>
  <c r="X26" i="19"/>
  <c r="P26" i="19"/>
  <c r="H26" i="19"/>
  <c r="U26" i="19"/>
  <c r="M26" i="19"/>
  <c r="E26" i="19"/>
  <c r="B27" i="19"/>
  <c r="R26" i="19"/>
  <c r="G26" i="19"/>
  <c r="AA26" i="19"/>
  <c r="Q26" i="19"/>
  <c r="F26" i="19"/>
  <c r="Z26" i="19"/>
  <c r="O26" i="19"/>
  <c r="D26" i="19"/>
  <c r="T26" i="19"/>
  <c r="S26" i="19"/>
  <c r="N26" i="19"/>
  <c r="L26" i="19"/>
  <c r="K26" i="19"/>
  <c r="Y26" i="19"/>
  <c r="J26" i="19"/>
  <c r="V26" i="19"/>
  <c r="C26" i="19"/>
  <c r="W26" i="19"/>
  <c r="I26" i="19"/>
  <c r="N21" i="20"/>
  <c r="U21" i="20"/>
  <c r="G21" i="20"/>
  <c r="M20" i="20"/>
  <c r="H21" i="20"/>
  <c r="I21" i="20"/>
  <c r="E22" i="20"/>
  <c r="AA22" i="20"/>
  <c r="S22" i="20"/>
  <c r="Q22" i="20"/>
  <c r="P22" i="20"/>
  <c r="O22" i="20"/>
  <c r="Z22" i="20"/>
  <c r="Y22" i="20"/>
  <c r="X22" i="20"/>
  <c r="W22" i="20"/>
  <c r="R22" i="20"/>
  <c r="T21" i="20"/>
  <c r="J21" i="20"/>
  <c r="K21" i="20"/>
  <c r="B22" i="21"/>
  <c r="C22" i="21" s="1"/>
  <c r="C23" i="20"/>
  <c r="D23" i="17"/>
  <c r="D24" i="20"/>
  <c r="L23" i="20"/>
  <c r="N21" i="15"/>
  <c r="U21" i="15"/>
  <c r="G21" i="15"/>
  <c r="L23" i="15"/>
  <c r="D24" i="15"/>
  <c r="V21" i="15"/>
  <c r="AC21" i="15"/>
  <c r="B22" i="16"/>
  <c r="C22" i="16" s="1"/>
  <c r="C23" i="15"/>
  <c r="D23" i="12"/>
  <c r="T21" i="15"/>
  <c r="J21" i="15"/>
  <c r="E22" i="15"/>
  <c r="Y22" i="15"/>
  <c r="O22" i="15"/>
  <c r="X22" i="15"/>
  <c r="W22" i="15"/>
  <c r="S22" i="15"/>
  <c r="R22" i="15"/>
  <c r="AA22" i="15"/>
  <c r="Q22" i="15"/>
  <c r="P22" i="15"/>
  <c r="Z22" i="15"/>
  <c r="W25" i="14"/>
  <c r="O25" i="14"/>
  <c r="G25" i="14"/>
  <c r="X25" i="14"/>
  <c r="N25" i="14"/>
  <c r="E25" i="14"/>
  <c r="V25" i="14"/>
  <c r="M25" i="14"/>
  <c r="D25" i="14"/>
  <c r="U25" i="14"/>
  <c r="L25" i="14"/>
  <c r="C25" i="14"/>
  <c r="B26" i="14"/>
  <c r="S25" i="14"/>
  <c r="J25" i="14"/>
  <c r="Q25" i="14"/>
  <c r="R25" i="14"/>
  <c r="P25" i="14"/>
  <c r="K25" i="14"/>
  <c r="AA25" i="14"/>
  <c r="I25" i="14"/>
  <c r="F25" i="14"/>
  <c r="Z25" i="14"/>
  <c r="H25" i="14"/>
  <c r="Y25" i="14"/>
  <c r="T25" i="14"/>
  <c r="M20" i="15"/>
  <c r="AB22" i="10" l="1"/>
  <c r="F21" i="45"/>
  <c r="M21" i="45"/>
  <c r="M24" i="25"/>
  <c r="H22" i="10"/>
  <c r="F21" i="10"/>
  <c r="H22" i="40"/>
  <c r="M21" i="20"/>
  <c r="K22" i="45"/>
  <c r="AB22" i="45"/>
  <c r="AB22" i="40"/>
  <c r="I22" i="40"/>
  <c r="I25" i="25"/>
  <c r="AB22" i="15"/>
  <c r="AB22" i="30"/>
  <c r="K22" i="30"/>
  <c r="I23" i="35"/>
  <c r="D24" i="7"/>
  <c r="B23" i="11"/>
  <c r="C23" i="11" s="1"/>
  <c r="C24" i="10"/>
  <c r="I22" i="10"/>
  <c r="U22" i="10"/>
  <c r="G22" i="10"/>
  <c r="N22" i="10"/>
  <c r="M21" i="10"/>
  <c r="I22" i="20"/>
  <c r="K22" i="20"/>
  <c r="H23" i="35"/>
  <c r="O23" i="10"/>
  <c r="X23" i="10"/>
  <c r="S23" i="10"/>
  <c r="AA23" i="10"/>
  <c r="P23" i="10"/>
  <c r="Z23" i="10"/>
  <c r="R23" i="10"/>
  <c r="Q23" i="10"/>
  <c r="E23" i="10"/>
  <c r="W23" i="10"/>
  <c r="Y23" i="10"/>
  <c r="AC22" i="10"/>
  <c r="V22" i="10"/>
  <c r="H25" i="25"/>
  <c r="I22" i="30"/>
  <c r="J22" i="10"/>
  <c r="T22" i="10"/>
  <c r="K22" i="10"/>
  <c r="F21" i="15"/>
  <c r="K22" i="15"/>
  <c r="M21" i="15"/>
  <c r="H22" i="45"/>
  <c r="C24" i="45"/>
  <c r="B23" i="46"/>
  <c r="C23" i="46" s="1"/>
  <c r="D24" i="42"/>
  <c r="N22" i="45"/>
  <c r="U22" i="45"/>
  <c r="G22" i="45"/>
  <c r="D24" i="45"/>
  <c r="L23" i="45"/>
  <c r="I22" i="45"/>
  <c r="E23" i="45"/>
  <c r="AA23" i="45"/>
  <c r="S23" i="45"/>
  <c r="Z23" i="45"/>
  <c r="R23" i="45"/>
  <c r="X23" i="45"/>
  <c r="W23" i="45"/>
  <c r="Q23" i="45"/>
  <c r="P23" i="45"/>
  <c r="O23" i="45"/>
  <c r="Y23" i="45"/>
  <c r="T22" i="45"/>
  <c r="J22" i="45"/>
  <c r="V22" i="45"/>
  <c r="AC22" i="45"/>
  <c r="X29" i="44"/>
  <c r="P29" i="44"/>
  <c r="H29" i="44"/>
  <c r="T29" i="44"/>
  <c r="K29" i="44"/>
  <c r="S29" i="44"/>
  <c r="J29" i="44"/>
  <c r="W29" i="44"/>
  <c r="L29" i="44"/>
  <c r="V29" i="44"/>
  <c r="I29" i="44"/>
  <c r="U29" i="44"/>
  <c r="G29" i="44"/>
  <c r="R29" i="44"/>
  <c r="F29" i="44"/>
  <c r="AA29" i="44"/>
  <c r="O29" i="44"/>
  <c r="D29" i="44"/>
  <c r="Y29" i="44"/>
  <c r="Q29" i="44"/>
  <c r="N29" i="44"/>
  <c r="M29" i="44"/>
  <c r="E29" i="44"/>
  <c r="C29" i="44"/>
  <c r="Z29" i="44"/>
  <c r="V22" i="40"/>
  <c r="AC22" i="40"/>
  <c r="M21" i="40"/>
  <c r="D25" i="40"/>
  <c r="L24" i="40"/>
  <c r="N22" i="40"/>
  <c r="U22" i="40"/>
  <c r="G22" i="40"/>
  <c r="K22" i="40"/>
  <c r="C24" i="40"/>
  <c r="B23" i="41"/>
  <c r="C23" i="41" s="1"/>
  <c r="D24" i="37"/>
  <c r="E23" i="40"/>
  <c r="AA23" i="40"/>
  <c r="S23" i="40"/>
  <c r="Z23" i="40"/>
  <c r="Y23" i="40"/>
  <c r="X23" i="40"/>
  <c r="W23" i="40"/>
  <c r="R23" i="40"/>
  <c r="P23" i="40"/>
  <c r="O23" i="40"/>
  <c r="Q23" i="40"/>
  <c r="Y28" i="39"/>
  <c r="Q28" i="39"/>
  <c r="I28" i="39"/>
  <c r="W28" i="39"/>
  <c r="N28" i="39"/>
  <c r="E28" i="39"/>
  <c r="U28" i="39"/>
  <c r="K28" i="39"/>
  <c r="S28" i="39"/>
  <c r="H28" i="39"/>
  <c r="B29" i="39"/>
  <c r="R28" i="39"/>
  <c r="G28" i="39"/>
  <c r="AA28" i="39"/>
  <c r="P28" i="39"/>
  <c r="F28" i="39"/>
  <c r="V28" i="39"/>
  <c r="T28" i="39"/>
  <c r="O28" i="39"/>
  <c r="M28" i="39"/>
  <c r="L28" i="39"/>
  <c r="J28" i="39"/>
  <c r="Z28" i="39"/>
  <c r="D28" i="39"/>
  <c r="X28" i="39"/>
  <c r="C28" i="39"/>
  <c r="T22" i="40"/>
  <c r="J22" i="40"/>
  <c r="F21" i="40"/>
  <c r="T23" i="35"/>
  <c r="J23" i="35"/>
  <c r="D25" i="35"/>
  <c r="L24" i="35"/>
  <c r="K23" i="35"/>
  <c r="F22" i="35"/>
  <c r="V23" i="35"/>
  <c r="AC23" i="35"/>
  <c r="Z28" i="34"/>
  <c r="R28" i="34"/>
  <c r="J28" i="34"/>
  <c r="W28" i="34"/>
  <c r="N28" i="34"/>
  <c r="E28" i="34"/>
  <c r="S28" i="34"/>
  <c r="H28" i="34"/>
  <c r="B29" i="34"/>
  <c r="Q28" i="34"/>
  <c r="G28" i="34"/>
  <c r="Y28" i="34"/>
  <c r="O28" i="34"/>
  <c r="D28" i="34"/>
  <c r="AA28" i="34"/>
  <c r="K28" i="34"/>
  <c r="X28" i="34"/>
  <c r="I28" i="34"/>
  <c r="V28" i="34"/>
  <c r="F28" i="34"/>
  <c r="L28" i="34"/>
  <c r="U28" i="34"/>
  <c r="C28" i="34"/>
  <c r="T28" i="34"/>
  <c r="M28" i="34"/>
  <c r="P28" i="34"/>
  <c r="N23" i="35"/>
  <c r="U23" i="35"/>
  <c r="G23" i="35"/>
  <c r="B24" i="36"/>
  <c r="C24" i="36" s="1"/>
  <c r="C25" i="35"/>
  <c r="D25" i="32"/>
  <c r="M22" i="35"/>
  <c r="AB23" i="35"/>
  <c r="E24" i="35"/>
  <c r="X24" i="35"/>
  <c r="W24" i="35"/>
  <c r="S24" i="35"/>
  <c r="R24" i="35"/>
  <c r="Q24" i="35"/>
  <c r="AA24" i="35"/>
  <c r="P24" i="35"/>
  <c r="Z24" i="35"/>
  <c r="Y24" i="35"/>
  <c r="O24" i="35"/>
  <c r="V22" i="30"/>
  <c r="AC22" i="30"/>
  <c r="C24" i="30"/>
  <c r="B23" i="31"/>
  <c r="C23" i="31" s="1"/>
  <c r="D24" i="27"/>
  <c r="T22" i="30"/>
  <c r="J22" i="30"/>
  <c r="D25" i="30"/>
  <c r="L24" i="30"/>
  <c r="E23" i="30"/>
  <c r="AA23" i="30"/>
  <c r="S23" i="30"/>
  <c r="Q23" i="30"/>
  <c r="P23" i="30"/>
  <c r="O23" i="30"/>
  <c r="Z23" i="30"/>
  <c r="Y23" i="30"/>
  <c r="X23" i="30"/>
  <c r="W23" i="30"/>
  <c r="R23" i="30"/>
  <c r="X28" i="29"/>
  <c r="P28" i="29"/>
  <c r="H28" i="29"/>
  <c r="W28" i="29"/>
  <c r="O28" i="29"/>
  <c r="G28" i="29"/>
  <c r="V28" i="29"/>
  <c r="N28" i="29"/>
  <c r="F28" i="29"/>
  <c r="Y28" i="29"/>
  <c r="K28" i="29"/>
  <c r="R28" i="29"/>
  <c r="C28" i="29"/>
  <c r="Q28" i="29"/>
  <c r="B29" i="29"/>
  <c r="M28" i="29"/>
  <c r="U28" i="29"/>
  <c r="I28" i="29"/>
  <c r="S28" i="29"/>
  <c r="D28" i="29"/>
  <c r="AA28" i="29"/>
  <c r="L28" i="29"/>
  <c r="Z28" i="29"/>
  <c r="J28" i="29"/>
  <c r="T28" i="29"/>
  <c r="E28" i="29"/>
  <c r="N22" i="30"/>
  <c r="U22" i="30"/>
  <c r="G22" i="30"/>
  <c r="H22" i="30"/>
  <c r="V25" i="25"/>
  <c r="AC25" i="25"/>
  <c r="K25" i="25"/>
  <c r="T25" i="25"/>
  <c r="J25" i="25"/>
  <c r="B26" i="26"/>
  <c r="C26" i="26" s="1"/>
  <c r="C27" i="25"/>
  <c r="N25" i="25"/>
  <c r="U25" i="25"/>
  <c r="G25" i="25"/>
  <c r="E26" i="25"/>
  <c r="X26" i="25"/>
  <c r="W26" i="25"/>
  <c r="S26" i="25"/>
  <c r="R26" i="25"/>
  <c r="Q26" i="25"/>
  <c r="AA26" i="25"/>
  <c r="P26" i="25"/>
  <c r="Y26" i="25"/>
  <c r="O26" i="25"/>
  <c r="Z26" i="25"/>
  <c r="D25" i="25"/>
  <c r="L24" i="25"/>
  <c r="F24" i="25"/>
  <c r="B27" i="24"/>
  <c r="T26" i="24"/>
  <c r="L26" i="24"/>
  <c r="D26" i="24"/>
  <c r="Z26" i="24"/>
  <c r="Q26" i="24"/>
  <c r="H26" i="24"/>
  <c r="X26" i="24"/>
  <c r="O26" i="24"/>
  <c r="F26" i="24"/>
  <c r="W26" i="24"/>
  <c r="N26" i="24"/>
  <c r="E26" i="24"/>
  <c r="V26" i="24"/>
  <c r="M26" i="24"/>
  <c r="C26" i="24"/>
  <c r="K26" i="24"/>
  <c r="P26" i="24"/>
  <c r="J26" i="24"/>
  <c r="AA26" i="24"/>
  <c r="I26" i="24"/>
  <c r="Y26" i="24"/>
  <c r="G26" i="24"/>
  <c r="U26" i="24"/>
  <c r="S26" i="24"/>
  <c r="R26" i="24"/>
  <c r="AB25" i="25"/>
  <c r="V22" i="20"/>
  <c r="AC22" i="20"/>
  <c r="T22" i="20"/>
  <c r="J22" i="20"/>
  <c r="D25" i="20"/>
  <c r="L24" i="20"/>
  <c r="C24" i="20"/>
  <c r="B23" i="21"/>
  <c r="C23" i="21" s="1"/>
  <c r="D24" i="17"/>
  <c r="E23" i="20"/>
  <c r="AA23" i="20"/>
  <c r="S23" i="20"/>
  <c r="Q23" i="20"/>
  <c r="P23" i="20"/>
  <c r="O23" i="20"/>
  <c r="Z23" i="20"/>
  <c r="Y23" i="20"/>
  <c r="X23" i="20"/>
  <c r="W23" i="20"/>
  <c r="R23" i="20"/>
  <c r="AB22" i="20"/>
  <c r="V27" i="19"/>
  <c r="N27" i="19"/>
  <c r="F27" i="19"/>
  <c r="AA27" i="19"/>
  <c r="S27" i="19"/>
  <c r="K27" i="19"/>
  <c r="C27" i="19"/>
  <c r="X27" i="19"/>
  <c r="M27" i="19"/>
  <c r="W27" i="19"/>
  <c r="L27" i="19"/>
  <c r="U27" i="19"/>
  <c r="J27" i="19"/>
  <c r="B28" i="19"/>
  <c r="I27" i="19"/>
  <c r="Z27" i="19"/>
  <c r="H27" i="19"/>
  <c r="Y27" i="19"/>
  <c r="G27" i="19"/>
  <c r="T27" i="19"/>
  <c r="E27" i="19"/>
  <c r="R27" i="19"/>
  <c r="D27" i="19"/>
  <c r="Q27" i="19"/>
  <c r="O27" i="19"/>
  <c r="P27" i="19"/>
  <c r="N22" i="20"/>
  <c r="U22" i="20"/>
  <c r="G22" i="20"/>
  <c r="H22" i="20"/>
  <c r="F21" i="20"/>
  <c r="N22" i="15"/>
  <c r="U22" i="15"/>
  <c r="G22" i="15"/>
  <c r="I22" i="15"/>
  <c r="D25" i="15"/>
  <c r="L24" i="15"/>
  <c r="H22" i="15"/>
  <c r="U26" i="14"/>
  <c r="M26" i="14"/>
  <c r="E26" i="14"/>
  <c r="Y26" i="14"/>
  <c r="P26" i="14"/>
  <c r="G26" i="14"/>
  <c r="X26" i="14"/>
  <c r="O26" i="14"/>
  <c r="F26" i="14"/>
  <c r="W26" i="14"/>
  <c r="N26" i="14"/>
  <c r="D26" i="14"/>
  <c r="T26" i="14"/>
  <c r="K26" i="14"/>
  <c r="AA26" i="14"/>
  <c r="I26" i="14"/>
  <c r="Z26" i="14"/>
  <c r="H26" i="14"/>
  <c r="V26" i="14"/>
  <c r="C26" i="14"/>
  <c r="S26" i="14"/>
  <c r="R26" i="14"/>
  <c r="B27" i="14"/>
  <c r="J26" i="14"/>
  <c r="Q26" i="14"/>
  <c r="L26" i="14"/>
  <c r="T22" i="15"/>
  <c r="J22" i="15"/>
  <c r="C24" i="15"/>
  <c r="B23" i="16"/>
  <c r="C23" i="16" s="1"/>
  <c r="D24" i="12"/>
  <c r="V22" i="15"/>
  <c r="AC22" i="15"/>
  <c r="E23" i="15"/>
  <c r="Y23" i="15"/>
  <c r="O23" i="15"/>
  <c r="X23" i="15"/>
  <c r="W23" i="15"/>
  <c r="S23" i="15"/>
  <c r="R23" i="15"/>
  <c r="AA23" i="15"/>
  <c r="Q23" i="15"/>
  <c r="Z23" i="15"/>
  <c r="P23" i="15"/>
  <c r="F23" i="35" l="1"/>
  <c r="AB23" i="10"/>
  <c r="M22" i="30"/>
  <c r="AB26" i="25"/>
  <c r="H23" i="10"/>
  <c r="AB23" i="45"/>
  <c r="F22" i="10"/>
  <c r="M22" i="20"/>
  <c r="H23" i="45"/>
  <c r="I23" i="45"/>
  <c r="F22" i="40"/>
  <c r="H23" i="40"/>
  <c r="H24" i="35"/>
  <c r="K24" i="35"/>
  <c r="AB23" i="30"/>
  <c r="K23" i="30"/>
  <c r="F25" i="25"/>
  <c r="M25" i="25"/>
  <c r="K23" i="20"/>
  <c r="K26" i="25"/>
  <c r="F22" i="45"/>
  <c r="V23" i="10"/>
  <c r="AC23" i="10"/>
  <c r="M22" i="10"/>
  <c r="C25" i="10"/>
  <c r="D25" i="7"/>
  <c r="B24" i="11"/>
  <c r="C24" i="11" s="1"/>
  <c r="I24" i="35"/>
  <c r="AB23" i="40"/>
  <c r="U23" i="10"/>
  <c r="N23" i="10"/>
  <c r="G23" i="10"/>
  <c r="I23" i="20"/>
  <c r="AB24" i="35"/>
  <c r="I23" i="40"/>
  <c r="K23" i="40"/>
  <c r="M22" i="40"/>
  <c r="K23" i="45"/>
  <c r="I23" i="10"/>
  <c r="P24" i="10"/>
  <c r="X24" i="10"/>
  <c r="E24" i="10"/>
  <c r="Q24" i="10"/>
  <c r="Z24" i="10"/>
  <c r="O24" i="10"/>
  <c r="Y24" i="10"/>
  <c r="R24" i="10"/>
  <c r="W24" i="10"/>
  <c r="AA24" i="10"/>
  <c r="S24" i="10"/>
  <c r="T23" i="10"/>
  <c r="J23" i="10"/>
  <c r="K23" i="10"/>
  <c r="AB23" i="15"/>
  <c r="K23" i="15"/>
  <c r="H23" i="15"/>
  <c r="T23" i="45"/>
  <c r="J23" i="45"/>
  <c r="D25" i="45"/>
  <c r="L24" i="45"/>
  <c r="M22" i="45"/>
  <c r="N23" i="45"/>
  <c r="U23" i="45"/>
  <c r="G23" i="45"/>
  <c r="B24" i="46"/>
  <c r="C24" i="46" s="1"/>
  <c r="C25" i="45"/>
  <c r="D25" i="42"/>
  <c r="V23" i="45"/>
  <c r="AC23" i="45"/>
  <c r="E24" i="45"/>
  <c r="AA24" i="45"/>
  <c r="S24" i="45"/>
  <c r="Z24" i="45"/>
  <c r="Y24" i="45"/>
  <c r="X24" i="45"/>
  <c r="R24" i="45"/>
  <c r="O24" i="45"/>
  <c r="W24" i="45"/>
  <c r="Q24" i="45"/>
  <c r="P24" i="45"/>
  <c r="N23" i="40"/>
  <c r="U23" i="40"/>
  <c r="G23" i="40"/>
  <c r="W29" i="39"/>
  <c r="O29" i="39"/>
  <c r="G29" i="39"/>
  <c r="Y29" i="39"/>
  <c r="P29" i="39"/>
  <c r="F29" i="39"/>
  <c r="AA29" i="39"/>
  <c r="Q29" i="39"/>
  <c r="E29" i="39"/>
  <c r="X29" i="39"/>
  <c r="M29" i="39"/>
  <c r="C29" i="39"/>
  <c r="V29" i="39"/>
  <c r="L29" i="39"/>
  <c r="U29" i="39"/>
  <c r="K29" i="39"/>
  <c r="R29" i="39"/>
  <c r="N29" i="39"/>
  <c r="J29" i="39"/>
  <c r="I29" i="39"/>
  <c r="H29" i="39"/>
  <c r="Z29" i="39"/>
  <c r="D29" i="39"/>
  <c r="T29" i="39"/>
  <c r="S29" i="39"/>
  <c r="T23" i="40"/>
  <c r="J23" i="40"/>
  <c r="B24" i="41"/>
  <c r="C24" i="41" s="1"/>
  <c r="C25" i="40"/>
  <c r="D25" i="37"/>
  <c r="D26" i="40"/>
  <c r="L25" i="40"/>
  <c r="V23" i="40"/>
  <c r="AC23" i="40"/>
  <c r="E24" i="40"/>
  <c r="AA24" i="40"/>
  <c r="S24" i="40"/>
  <c r="Z24" i="40"/>
  <c r="Y24" i="40"/>
  <c r="X24" i="40"/>
  <c r="W24" i="40"/>
  <c r="R24" i="40"/>
  <c r="Q24" i="40"/>
  <c r="P24" i="40"/>
  <c r="O24" i="40"/>
  <c r="N24" i="35"/>
  <c r="U24" i="35"/>
  <c r="G24" i="35"/>
  <c r="V24" i="35"/>
  <c r="AC24" i="35"/>
  <c r="T24" i="35"/>
  <c r="J24" i="35"/>
  <c r="M23" i="35"/>
  <c r="B25" i="36"/>
  <c r="C25" i="36" s="1"/>
  <c r="C26" i="35"/>
  <c r="D26" i="32"/>
  <c r="E25" i="35"/>
  <c r="Q25" i="35"/>
  <c r="AA25" i="35"/>
  <c r="P25" i="35"/>
  <c r="Z25" i="35"/>
  <c r="O25" i="35"/>
  <c r="Y25" i="35"/>
  <c r="X25" i="35"/>
  <c r="W25" i="35"/>
  <c r="R25" i="35"/>
  <c r="S25" i="35"/>
  <c r="D26" i="35"/>
  <c r="L25" i="35"/>
  <c r="X29" i="34"/>
  <c r="P29" i="34"/>
  <c r="H29" i="34"/>
  <c r="Y29" i="34"/>
  <c r="O29" i="34"/>
  <c r="F29" i="34"/>
  <c r="W29" i="34"/>
  <c r="M29" i="34"/>
  <c r="C29" i="34"/>
  <c r="V29" i="34"/>
  <c r="L29" i="34"/>
  <c r="T29" i="34"/>
  <c r="J29" i="34"/>
  <c r="R29" i="34"/>
  <c r="Q29" i="34"/>
  <c r="N29" i="34"/>
  <c r="S29" i="34"/>
  <c r="K29" i="34"/>
  <c r="AA29" i="34"/>
  <c r="I29" i="34"/>
  <c r="U29" i="34"/>
  <c r="E29" i="34"/>
  <c r="D29" i="34"/>
  <c r="Z29" i="34"/>
  <c r="G29" i="34"/>
  <c r="B24" i="31"/>
  <c r="C24" i="31" s="1"/>
  <c r="C25" i="30"/>
  <c r="D25" i="27"/>
  <c r="F22" i="30"/>
  <c r="N23" i="30"/>
  <c r="U23" i="30"/>
  <c r="G23" i="30"/>
  <c r="E24" i="30"/>
  <c r="AA24" i="30"/>
  <c r="S24" i="30"/>
  <c r="Q24" i="30"/>
  <c r="P24" i="30"/>
  <c r="O24" i="30"/>
  <c r="Z24" i="30"/>
  <c r="Y24" i="30"/>
  <c r="X24" i="30"/>
  <c r="W24" i="30"/>
  <c r="R24" i="30"/>
  <c r="H23" i="30"/>
  <c r="I23" i="30"/>
  <c r="D26" i="30"/>
  <c r="L25" i="30"/>
  <c r="T23" i="30"/>
  <c r="J23" i="30"/>
  <c r="V29" i="29"/>
  <c r="N29" i="29"/>
  <c r="F29" i="29"/>
  <c r="U29" i="29"/>
  <c r="M29" i="29"/>
  <c r="E29" i="29"/>
  <c r="T29" i="29"/>
  <c r="L29" i="29"/>
  <c r="D29" i="29"/>
  <c r="X29" i="29"/>
  <c r="J29" i="29"/>
  <c r="Q29" i="29"/>
  <c r="W29" i="29"/>
  <c r="G29" i="29"/>
  <c r="S29" i="29"/>
  <c r="C29" i="29"/>
  <c r="R29" i="29"/>
  <c r="AA29" i="29"/>
  <c r="Y29" i="29"/>
  <c r="H29" i="29"/>
  <c r="P29" i="29"/>
  <c r="K29" i="29"/>
  <c r="O29" i="29"/>
  <c r="Z29" i="29"/>
  <c r="I29" i="29"/>
  <c r="V23" i="30"/>
  <c r="AC23" i="30"/>
  <c r="V26" i="25"/>
  <c r="AC26" i="25"/>
  <c r="H26" i="25"/>
  <c r="Y27" i="25"/>
  <c r="X27" i="25"/>
  <c r="W27" i="25"/>
  <c r="E27" i="25"/>
  <c r="Q27" i="25"/>
  <c r="P27" i="25"/>
  <c r="O27" i="25"/>
  <c r="AA27" i="25"/>
  <c r="Z27" i="25"/>
  <c r="S27" i="25"/>
  <c r="R27" i="25"/>
  <c r="N26" i="25"/>
  <c r="U26" i="25"/>
  <c r="G26" i="25"/>
  <c r="I26" i="25"/>
  <c r="Z27" i="24"/>
  <c r="R27" i="24"/>
  <c r="J27" i="24"/>
  <c r="B28" i="24"/>
  <c r="S27" i="24"/>
  <c r="I27" i="24"/>
  <c r="Y27" i="24"/>
  <c r="P27" i="24"/>
  <c r="G27" i="24"/>
  <c r="X27" i="24"/>
  <c r="O27" i="24"/>
  <c r="F27" i="24"/>
  <c r="W27" i="24"/>
  <c r="N27" i="24"/>
  <c r="E27" i="24"/>
  <c r="V27" i="24"/>
  <c r="D27" i="24"/>
  <c r="U27" i="24"/>
  <c r="C27" i="24"/>
  <c r="T27" i="24"/>
  <c r="Q27" i="24"/>
  <c r="AA27" i="24"/>
  <c r="M27" i="24"/>
  <c r="L27" i="24"/>
  <c r="K27" i="24"/>
  <c r="H27" i="24"/>
  <c r="D26" i="25"/>
  <c r="L25" i="25"/>
  <c r="T26" i="25"/>
  <c r="J26" i="25"/>
  <c r="T23" i="20"/>
  <c r="J23" i="20"/>
  <c r="B29" i="19"/>
  <c r="T28" i="19"/>
  <c r="L28" i="19"/>
  <c r="D28" i="19"/>
  <c r="Y28" i="19"/>
  <c r="Q28" i="19"/>
  <c r="I28" i="19"/>
  <c r="S28" i="19"/>
  <c r="H28" i="19"/>
  <c r="R28" i="19"/>
  <c r="G28" i="19"/>
  <c r="AA28" i="19"/>
  <c r="P28" i="19"/>
  <c r="F28" i="19"/>
  <c r="U28" i="19"/>
  <c r="O28" i="19"/>
  <c r="N28" i="19"/>
  <c r="M28" i="19"/>
  <c r="Z28" i="19"/>
  <c r="K28" i="19"/>
  <c r="X28" i="19"/>
  <c r="J28" i="19"/>
  <c r="V28" i="19"/>
  <c r="C28" i="19"/>
  <c r="W28" i="19"/>
  <c r="E28" i="19"/>
  <c r="V23" i="20"/>
  <c r="AC23" i="20"/>
  <c r="B24" i="21"/>
  <c r="C24" i="21" s="1"/>
  <c r="C25" i="20"/>
  <c r="D25" i="17"/>
  <c r="F22" i="20"/>
  <c r="AB23" i="20"/>
  <c r="N23" i="20"/>
  <c r="U23" i="20"/>
  <c r="G23" i="20"/>
  <c r="E24" i="20"/>
  <c r="AA24" i="20"/>
  <c r="S24" i="20"/>
  <c r="Q24" i="20"/>
  <c r="P24" i="20"/>
  <c r="O24" i="20"/>
  <c r="Z24" i="20"/>
  <c r="Y24" i="20"/>
  <c r="X24" i="20"/>
  <c r="W24" i="20"/>
  <c r="R24" i="20"/>
  <c r="H23" i="20"/>
  <c r="D26" i="20"/>
  <c r="L25" i="20"/>
  <c r="I23" i="15"/>
  <c r="B24" i="16"/>
  <c r="C24" i="16" s="1"/>
  <c r="C25" i="15"/>
  <c r="D25" i="12"/>
  <c r="AA27" i="14"/>
  <c r="S27" i="14"/>
  <c r="K27" i="14"/>
  <c r="C27" i="14"/>
  <c r="Z27" i="14"/>
  <c r="Q27" i="14"/>
  <c r="H27" i="14"/>
  <c r="Y27" i="14"/>
  <c r="P27" i="14"/>
  <c r="G27" i="14"/>
  <c r="X27" i="14"/>
  <c r="O27" i="14"/>
  <c r="F27" i="14"/>
  <c r="V27" i="14"/>
  <c r="M27" i="14"/>
  <c r="D27" i="14"/>
  <c r="T27" i="14"/>
  <c r="W27" i="14"/>
  <c r="U27" i="14"/>
  <c r="R27" i="14"/>
  <c r="N27" i="14"/>
  <c r="L27" i="14"/>
  <c r="J27" i="14"/>
  <c r="B28" i="14"/>
  <c r="I27" i="14"/>
  <c r="E27" i="14"/>
  <c r="T23" i="15"/>
  <c r="J23" i="15"/>
  <c r="E24" i="15"/>
  <c r="Y24" i="15"/>
  <c r="O24" i="15"/>
  <c r="X24" i="15"/>
  <c r="W24" i="15"/>
  <c r="S24" i="15"/>
  <c r="R24" i="15"/>
  <c r="AA24" i="15"/>
  <c r="Q24" i="15"/>
  <c r="Z24" i="15"/>
  <c r="P24" i="15"/>
  <c r="F22" i="15"/>
  <c r="V23" i="15"/>
  <c r="AC23" i="15"/>
  <c r="M22" i="15"/>
  <c r="D26" i="15"/>
  <c r="L25" i="15"/>
  <c r="N23" i="15"/>
  <c r="U23" i="15"/>
  <c r="G23" i="15"/>
  <c r="M23" i="10" l="1"/>
  <c r="H24" i="45"/>
  <c r="K24" i="45"/>
  <c r="F23" i="45"/>
  <c r="F23" i="40"/>
  <c r="H24" i="40"/>
  <c r="AB24" i="40"/>
  <c r="K25" i="35"/>
  <c r="F24" i="35"/>
  <c r="K24" i="30"/>
  <c r="H27" i="25"/>
  <c r="I27" i="25"/>
  <c r="K24" i="20"/>
  <c r="H24" i="20"/>
  <c r="H25" i="35"/>
  <c r="I24" i="45"/>
  <c r="M23" i="45"/>
  <c r="J24" i="10"/>
  <c r="T24" i="10"/>
  <c r="I24" i="10"/>
  <c r="I24" i="20"/>
  <c r="K24" i="10"/>
  <c r="D26" i="7"/>
  <c r="C26" i="10"/>
  <c r="B25" i="11"/>
  <c r="C25" i="11" s="1"/>
  <c r="N24" i="10"/>
  <c r="G24" i="10"/>
  <c r="U24" i="10"/>
  <c r="S25" i="10"/>
  <c r="AA25" i="10"/>
  <c r="Q25" i="10"/>
  <c r="R25" i="10"/>
  <c r="Z25" i="10"/>
  <c r="X25" i="10"/>
  <c r="Y25" i="10"/>
  <c r="E25" i="10"/>
  <c r="O25" i="10"/>
  <c r="W25" i="10"/>
  <c r="P25" i="10"/>
  <c r="K27" i="25"/>
  <c r="F23" i="15"/>
  <c r="M26" i="25"/>
  <c r="AB27" i="25"/>
  <c r="I24" i="30"/>
  <c r="AB25" i="35"/>
  <c r="K24" i="40"/>
  <c r="V24" i="10"/>
  <c r="AC24" i="10"/>
  <c r="AB24" i="10"/>
  <c r="H24" i="10"/>
  <c r="F23" i="10"/>
  <c r="H24" i="15"/>
  <c r="I24" i="15"/>
  <c r="N24" i="45"/>
  <c r="U24" i="45"/>
  <c r="G24" i="45"/>
  <c r="F24" i="45" s="1"/>
  <c r="V24" i="45"/>
  <c r="AC24" i="45"/>
  <c r="T24" i="45"/>
  <c r="J24" i="45"/>
  <c r="B25" i="46"/>
  <c r="C25" i="46" s="1"/>
  <c r="C26" i="45"/>
  <c r="D26" i="42"/>
  <c r="D26" i="45"/>
  <c r="L25" i="45"/>
  <c r="E25" i="45"/>
  <c r="AA25" i="45"/>
  <c r="S25" i="45"/>
  <c r="Z25" i="45"/>
  <c r="Y25" i="45"/>
  <c r="X25" i="45"/>
  <c r="R25" i="45"/>
  <c r="O25" i="45"/>
  <c r="W25" i="45"/>
  <c r="Q25" i="45"/>
  <c r="P25" i="45"/>
  <c r="AB24" i="45"/>
  <c r="I24" i="40"/>
  <c r="T24" i="40"/>
  <c r="J24" i="40"/>
  <c r="D27" i="40"/>
  <c r="L27" i="40" s="1"/>
  <c r="L26" i="40"/>
  <c r="V24" i="40"/>
  <c r="AC24" i="40"/>
  <c r="B25" i="41"/>
  <c r="C25" i="41" s="1"/>
  <c r="C26" i="40"/>
  <c r="D26" i="37"/>
  <c r="M23" i="40"/>
  <c r="E25" i="40"/>
  <c r="AA25" i="40"/>
  <c r="S25" i="40"/>
  <c r="Z25" i="40"/>
  <c r="Y25" i="40"/>
  <c r="X25" i="40"/>
  <c r="W25" i="40"/>
  <c r="R25" i="40"/>
  <c r="Q25" i="40"/>
  <c r="P25" i="40"/>
  <c r="O25" i="40"/>
  <c r="N24" i="40"/>
  <c r="U24" i="40"/>
  <c r="G24" i="40"/>
  <c r="F24" i="40" s="1"/>
  <c r="T25" i="35"/>
  <c r="J25" i="35"/>
  <c r="I25" i="35"/>
  <c r="V25" i="35"/>
  <c r="AC25" i="35"/>
  <c r="B26" i="36"/>
  <c r="C26" i="36" s="1"/>
  <c r="C27" i="35"/>
  <c r="D27" i="35"/>
  <c r="L27" i="35" s="1"/>
  <c r="L26" i="35"/>
  <c r="E26" i="35"/>
  <c r="X26" i="35"/>
  <c r="W26" i="35"/>
  <c r="S26" i="35"/>
  <c r="R26" i="35"/>
  <c r="Q26" i="35"/>
  <c r="AA26" i="35"/>
  <c r="P26" i="35"/>
  <c r="Z26" i="35"/>
  <c r="O26" i="35"/>
  <c r="Y26" i="35"/>
  <c r="M24" i="35"/>
  <c r="N25" i="35"/>
  <c r="U25" i="35"/>
  <c r="G25" i="35"/>
  <c r="T24" i="30"/>
  <c r="J24" i="30"/>
  <c r="V24" i="30"/>
  <c r="AC24" i="30"/>
  <c r="B25" i="31"/>
  <c r="C25" i="31" s="1"/>
  <c r="C26" i="30"/>
  <c r="D26" i="27"/>
  <c r="F23" i="30"/>
  <c r="E25" i="30"/>
  <c r="AA25" i="30"/>
  <c r="S25" i="30"/>
  <c r="Q25" i="30"/>
  <c r="P25" i="30"/>
  <c r="O25" i="30"/>
  <c r="Z25" i="30"/>
  <c r="Y25" i="30"/>
  <c r="X25" i="30"/>
  <c r="W25" i="30"/>
  <c r="R25" i="30"/>
  <c r="D27" i="30"/>
  <c r="L27" i="30" s="1"/>
  <c r="L26" i="30"/>
  <c r="AB24" i="30"/>
  <c r="M23" i="30"/>
  <c r="N24" i="30"/>
  <c r="U24" i="30"/>
  <c r="G24" i="30"/>
  <c r="H24" i="30"/>
  <c r="X28" i="24"/>
  <c r="P28" i="24"/>
  <c r="H28" i="24"/>
  <c r="T28" i="24"/>
  <c r="K28" i="24"/>
  <c r="AA28" i="24"/>
  <c r="R28" i="24"/>
  <c r="I28" i="24"/>
  <c r="Z28" i="24"/>
  <c r="Q28" i="24"/>
  <c r="G28" i="24"/>
  <c r="Y28" i="24"/>
  <c r="O28" i="24"/>
  <c r="F28" i="24"/>
  <c r="N28" i="24"/>
  <c r="M28" i="24"/>
  <c r="L28" i="24"/>
  <c r="B29" i="24"/>
  <c r="J28" i="24"/>
  <c r="W28" i="24"/>
  <c r="E28" i="24"/>
  <c r="V28" i="24"/>
  <c r="D28" i="24"/>
  <c r="S28" i="24"/>
  <c r="U28" i="24"/>
  <c r="C28" i="24"/>
  <c r="T27" i="25"/>
  <c r="J27" i="25"/>
  <c r="V27" i="25"/>
  <c r="AC27" i="25"/>
  <c r="D27" i="25"/>
  <c r="L27" i="25" s="1"/>
  <c r="L26" i="25"/>
  <c r="F26" i="25"/>
  <c r="N27" i="25"/>
  <c r="U27" i="25"/>
  <c r="G27" i="25"/>
  <c r="V24" i="20"/>
  <c r="AC24" i="20"/>
  <c r="Z29" i="19"/>
  <c r="R29" i="19"/>
  <c r="J29" i="19"/>
  <c r="W29" i="19"/>
  <c r="O29" i="19"/>
  <c r="G29" i="19"/>
  <c r="Y29" i="19"/>
  <c r="N29" i="19"/>
  <c r="D29" i="19"/>
  <c r="X29" i="19"/>
  <c r="M29" i="19"/>
  <c r="C29" i="19"/>
  <c r="V29" i="19"/>
  <c r="L29" i="19"/>
  <c r="I29" i="19"/>
  <c r="AA29" i="19"/>
  <c r="H29" i="19"/>
  <c r="K29" i="19"/>
  <c r="U29" i="19"/>
  <c r="F29" i="19"/>
  <c r="T29" i="19"/>
  <c r="E29" i="19"/>
  <c r="S29" i="19"/>
  <c r="Q29" i="19"/>
  <c r="P29" i="19"/>
  <c r="T24" i="20"/>
  <c r="J24" i="20"/>
  <c r="E25" i="20"/>
  <c r="AA25" i="20"/>
  <c r="S25" i="20"/>
  <c r="Q25" i="20"/>
  <c r="P25" i="20"/>
  <c r="O25" i="20"/>
  <c r="Z25" i="20"/>
  <c r="Y25" i="20"/>
  <c r="X25" i="20"/>
  <c r="W25" i="20"/>
  <c r="R25" i="20"/>
  <c r="F23" i="20"/>
  <c r="B25" i="21"/>
  <c r="C25" i="21" s="1"/>
  <c r="C26" i="20"/>
  <c r="D26" i="17"/>
  <c r="D27" i="20"/>
  <c r="L27" i="20" s="1"/>
  <c r="L26" i="20"/>
  <c r="AB24" i="20"/>
  <c r="M23" i="20"/>
  <c r="N24" i="20"/>
  <c r="U24" i="20"/>
  <c r="M24" i="20" s="1"/>
  <c r="G24" i="20"/>
  <c r="D27" i="15"/>
  <c r="L27" i="15" s="1"/>
  <c r="L26" i="15"/>
  <c r="K24" i="15"/>
  <c r="V24" i="15"/>
  <c r="AC24" i="15"/>
  <c r="X28" i="14"/>
  <c r="Z28" i="14"/>
  <c r="Q28" i="14"/>
  <c r="I28" i="14"/>
  <c r="S28" i="14"/>
  <c r="J28" i="14"/>
  <c r="B29" i="14"/>
  <c r="R28" i="14"/>
  <c r="H28" i="14"/>
  <c r="AA28" i="14"/>
  <c r="P28" i="14"/>
  <c r="G28" i="14"/>
  <c r="Y28" i="14"/>
  <c r="O28" i="14"/>
  <c r="F28" i="14"/>
  <c r="W28" i="14"/>
  <c r="N28" i="14"/>
  <c r="E28" i="14"/>
  <c r="M28" i="14"/>
  <c r="L28" i="14"/>
  <c r="K28" i="14"/>
  <c r="U28" i="14"/>
  <c r="D28" i="14"/>
  <c r="C28" i="14"/>
  <c r="T28" i="14"/>
  <c r="V28" i="14"/>
  <c r="B25" i="16"/>
  <c r="C25" i="16" s="1"/>
  <c r="C26" i="15"/>
  <c r="D26" i="12"/>
  <c r="N24" i="15"/>
  <c r="U24" i="15"/>
  <c r="G24" i="15"/>
  <c r="E25" i="15"/>
  <c r="Q25" i="15"/>
  <c r="AA25" i="15"/>
  <c r="P25" i="15"/>
  <c r="Z25" i="15"/>
  <c r="O25" i="15"/>
  <c r="Y25" i="15"/>
  <c r="X25" i="15"/>
  <c r="W25" i="15"/>
  <c r="S25" i="15"/>
  <c r="R25" i="15"/>
  <c r="T24" i="15"/>
  <c r="J24" i="15"/>
  <c r="M23" i="15"/>
  <c r="AB24" i="15"/>
  <c r="H25" i="10" l="1"/>
  <c r="F27" i="25"/>
  <c r="M24" i="30"/>
  <c r="F24" i="30"/>
  <c r="M24" i="10"/>
  <c r="H25" i="45"/>
  <c r="K25" i="45"/>
  <c r="AB25" i="40"/>
  <c r="K25" i="40"/>
  <c r="K26" i="35"/>
  <c r="AB26" i="35"/>
  <c r="H26" i="35"/>
  <c r="F25" i="35"/>
  <c r="F24" i="20"/>
  <c r="I25" i="10"/>
  <c r="W26" i="10"/>
  <c r="R26" i="10"/>
  <c r="Q26" i="10"/>
  <c r="S26" i="10"/>
  <c r="X26" i="10"/>
  <c r="E26" i="10"/>
  <c r="O26" i="10"/>
  <c r="Y26" i="10"/>
  <c r="Z26" i="10"/>
  <c r="P26" i="10"/>
  <c r="AA26" i="10"/>
  <c r="AC25" i="10"/>
  <c r="V25" i="10"/>
  <c r="F24" i="10"/>
  <c r="B26" i="11"/>
  <c r="C26" i="11" s="1"/>
  <c r="C27" i="10"/>
  <c r="G25" i="10"/>
  <c r="F25" i="10" s="1"/>
  <c r="N25" i="10"/>
  <c r="U25" i="10"/>
  <c r="AB25" i="10"/>
  <c r="K25" i="10"/>
  <c r="AB25" i="15"/>
  <c r="F24" i="15"/>
  <c r="K25" i="20"/>
  <c r="AB25" i="30"/>
  <c r="K25" i="30"/>
  <c r="M24" i="40"/>
  <c r="AB25" i="45"/>
  <c r="J25" i="10"/>
  <c r="T25" i="10"/>
  <c r="K25" i="15"/>
  <c r="N25" i="45"/>
  <c r="U25" i="45"/>
  <c r="G25" i="45"/>
  <c r="T25" i="45"/>
  <c r="J25" i="45"/>
  <c r="D27" i="45"/>
  <c r="L27" i="45" s="1"/>
  <c r="L26" i="45"/>
  <c r="V25" i="45"/>
  <c r="AC25" i="45"/>
  <c r="B26" i="46"/>
  <c r="C26" i="46" s="1"/>
  <c r="C27" i="45"/>
  <c r="E26" i="45"/>
  <c r="AA26" i="45"/>
  <c r="S26" i="45"/>
  <c r="Z26" i="45"/>
  <c r="Y26" i="45"/>
  <c r="X26" i="45"/>
  <c r="W26" i="45"/>
  <c r="R26" i="45"/>
  <c r="O26" i="45"/>
  <c r="Q26" i="45"/>
  <c r="P26" i="45"/>
  <c r="M24" i="45"/>
  <c r="I25" i="45"/>
  <c r="H25" i="40"/>
  <c r="N25" i="40"/>
  <c r="U25" i="40"/>
  <c r="G25" i="40"/>
  <c r="I25" i="40"/>
  <c r="T25" i="40"/>
  <c r="J25" i="40"/>
  <c r="V25" i="40"/>
  <c r="AC25" i="40"/>
  <c r="B26" i="41"/>
  <c r="C26" i="41" s="1"/>
  <c r="C27" i="40"/>
  <c r="E26" i="40"/>
  <c r="AA26" i="40"/>
  <c r="S26" i="40"/>
  <c r="Z26" i="40"/>
  <c r="Y26" i="40"/>
  <c r="X26" i="40"/>
  <c r="W26" i="40"/>
  <c r="R26" i="40"/>
  <c r="Q26" i="40"/>
  <c r="P26" i="40"/>
  <c r="O26" i="40"/>
  <c r="V26" i="35"/>
  <c r="AC26" i="35"/>
  <c r="N26" i="35"/>
  <c r="U26" i="35"/>
  <c r="G26" i="35"/>
  <c r="I26" i="35"/>
  <c r="Y27" i="35"/>
  <c r="X27" i="35"/>
  <c r="W27" i="35"/>
  <c r="E27" i="35"/>
  <c r="Q27" i="35"/>
  <c r="P27" i="35"/>
  <c r="O27" i="35"/>
  <c r="AA27" i="35"/>
  <c r="Z27" i="35"/>
  <c r="S27" i="35"/>
  <c r="R27" i="35"/>
  <c r="M25" i="35"/>
  <c r="T26" i="35"/>
  <c r="J26" i="35"/>
  <c r="N25" i="30"/>
  <c r="U25" i="30"/>
  <c r="G25" i="30"/>
  <c r="E26" i="30"/>
  <c r="AA26" i="30"/>
  <c r="S26" i="30"/>
  <c r="Q26" i="30"/>
  <c r="P26" i="30"/>
  <c r="O26" i="30"/>
  <c r="Z26" i="30"/>
  <c r="Y26" i="30"/>
  <c r="X26" i="30"/>
  <c r="W26" i="30"/>
  <c r="R26" i="30"/>
  <c r="H25" i="30"/>
  <c r="I25" i="30"/>
  <c r="B26" i="31"/>
  <c r="C26" i="31" s="1"/>
  <c r="C27" i="30"/>
  <c r="T25" i="30"/>
  <c r="J25" i="30"/>
  <c r="V25" i="30"/>
  <c r="AC25" i="30"/>
  <c r="M27" i="25"/>
  <c r="AF23" i="25" s="1"/>
  <c r="V29" i="24"/>
  <c r="N29" i="24"/>
  <c r="F29" i="24"/>
  <c r="U29" i="24"/>
  <c r="L29" i="24"/>
  <c r="C29" i="24"/>
  <c r="S29" i="24"/>
  <c r="J29" i="24"/>
  <c r="AA29" i="24"/>
  <c r="R29" i="24"/>
  <c r="I29" i="24"/>
  <c r="Z29" i="24"/>
  <c r="Q29" i="24"/>
  <c r="H29" i="24"/>
  <c r="Y29" i="24"/>
  <c r="G29" i="24"/>
  <c r="X29" i="24"/>
  <c r="E29" i="24"/>
  <c r="W29" i="24"/>
  <c r="D29" i="24"/>
  <c r="T29" i="24"/>
  <c r="P29" i="24"/>
  <c r="K29" i="24"/>
  <c r="O29" i="24"/>
  <c r="M29" i="24"/>
  <c r="V25" i="20"/>
  <c r="AC25" i="20"/>
  <c r="B26" i="21"/>
  <c r="C26" i="21" s="1"/>
  <c r="C27" i="20"/>
  <c r="AB25" i="20"/>
  <c r="N25" i="20"/>
  <c r="U25" i="20"/>
  <c r="G25" i="20"/>
  <c r="E26" i="20"/>
  <c r="AA26" i="20"/>
  <c r="S26" i="20"/>
  <c r="Q26" i="20"/>
  <c r="P26" i="20"/>
  <c r="O26" i="20"/>
  <c r="Z26" i="20"/>
  <c r="Y26" i="20"/>
  <c r="X26" i="20"/>
  <c r="W26" i="20"/>
  <c r="R26" i="20"/>
  <c r="H25" i="20"/>
  <c r="T25" i="20"/>
  <c r="J25" i="20"/>
  <c r="I25" i="20"/>
  <c r="N25" i="15"/>
  <c r="U25" i="15"/>
  <c r="G25" i="15"/>
  <c r="B26" i="16"/>
  <c r="C26" i="16" s="1"/>
  <c r="C27" i="15"/>
  <c r="H25" i="15"/>
  <c r="E26" i="15"/>
  <c r="X26" i="15"/>
  <c r="W26" i="15"/>
  <c r="S26" i="15"/>
  <c r="R26" i="15"/>
  <c r="Q26" i="15"/>
  <c r="AA26" i="15"/>
  <c r="P26" i="15"/>
  <c r="Z26" i="15"/>
  <c r="O26" i="15"/>
  <c r="Y26" i="15"/>
  <c r="V25" i="15"/>
  <c r="AC25" i="15"/>
  <c r="M24" i="15"/>
  <c r="V29" i="14"/>
  <c r="N29" i="14"/>
  <c r="F29" i="14"/>
  <c r="AA29" i="14"/>
  <c r="R29" i="14"/>
  <c r="I29" i="14"/>
  <c r="X29" i="14"/>
  <c r="M29" i="14"/>
  <c r="C29" i="14"/>
  <c r="W29" i="14"/>
  <c r="L29" i="14"/>
  <c r="U29" i="14"/>
  <c r="K29" i="14"/>
  <c r="T29" i="14"/>
  <c r="J29" i="14"/>
  <c r="S29" i="14"/>
  <c r="H29" i="14"/>
  <c r="P29" i="14"/>
  <c r="O29" i="14"/>
  <c r="G29" i="14"/>
  <c r="E29" i="14"/>
  <c r="D29" i="14"/>
  <c r="Y29" i="14"/>
  <c r="Q29" i="14"/>
  <c r="Z29" i="14"/>
  <c r="T25" i="15"/>
  <c r="J25" i="15"/>
  <c r="I25" i="15"/>
  <c r="AG9" i="25" l="1"/>
  <c r="AF25" i="25"/>
  <c r="AG17" i="25"/>
  <c r="AG21" i="25"/>
  <c r="AE16" i="25"/>
  <c r="AE17" i="25"/>
  <c r="AF15" i="25"/>
  <c r="AE11" i="25"/>
  <c r="AE9" i="25"/>
  <c r="AG8" i="25"/>
  <c r="AF20" i="25"/>
  <c r="AE8" i="25"/>
  <c r="I26" i="10"/>
  <c r="AG12" i="25"/>
  <c r="K27" i="35"/>
  <c r="H26" i="10"/>
  <c r="AE26" i="25"/>
  <c r="H27" i="35"/>
  <c r="AB26" i="10"/>
  <c r="AG18" i="25"/>
  <c r="AE4" i="25"/>
  <c r="AE15" i="25"/>
  <c r="AE10" i="25"/>
  <c r="AF6" i="25"/>
  <c r="K26" i="45"/>
  <c r="H26" i="45"/>
  <c r="H26" i="40"/>
  <c r="K26" i="40"/>
  <c r="AB27" i="35"/>
  <c r="I27" i="35"/>
  <c r="M26" i="35"/>
  <c r="K26" i="30"/>
  <c r="AG5" i="25"/>
  <c r="AG25" i="25"/>
  <c r="AF26" i="25"/>
  <c r="I26" i="30"/>
  <c r="W27" i="10"/>
  <c r="P27" i="10"/>
  <c r="Y27" i="10"/>
  <c r="X27" i="10"/>
  <c r="E27" i="10"/>
  <c r="S27" i="10"/>
  <c r="Z27" i="10"/>
  <c r="Q27" i="10"/>
  <c r="R27" i="10"/>
  <c r="AA27" i="10"/>
  <c r="O27" i="10"/>
  <c r="AC26" i="10"/>
  <c r="V26" i="10"/>
  <c r="T26" i="10"/>
  <c r="J26" i="10"/>
  <c r="I26" i="20"/>
  <c r="AE24" i="25"/>
  <c r="AE20" i="25"/>
  <c r="AG19" i="25"/>
  <c r="AF19" i="25"/>
  <c r="AF4" i="25"/>
  <c r="AG11" i="25"/>
  <c r="AF5" i="25"/>
  <c r="AF9" i="25"/>
  <c r="AG4" i="25"/>
  <c r="AG6" i="25"/>
  <c r="AG22" i="25"/>
  <c r="AG26" i="25"/>
  <c r="F25" i="40"/>
  <c r="K26" i="10"/>
  <c r="H26" i="20"/>
  <c r="K26" i="20"/>
  <c r="M25" i="20"/>
  <c r="AF21" i="25"/>
  <c r="AF17" i="25"/>
  <c r="AF16" i="25"/>
  <c r="AG15" i="25"/>
  <c r="AF11" i="25"/>
  <c r="AF8" i="25"/>
  <c r="AG10" i="25"/>
  <c r="AF10" i="25"/>
  <c r="AE5" i="25"/>
  <c r="AG7" i="25"/>
  <c r="AF22" i="25"/>
  <c r="AG23" i="25"/>
  <c r="F26" i="35"/>
  <c r="AB26" i="40"/>
  <c r="AB26" i="45"/>
  <c r="M25" i="10"/>
  <c r="U26" i="10"/>
  <c r="N26" i="10"/>
  <c r="G26" i="10"/>
  <c r="H26" i="15"/>
  <c r="I26" i="45"/>
  <c r="N26" i="45"/>
  <c r="U26" i="45"/>
  <c r="G26" i="45"/>
  <c r="T26" i="45"/>
  <c r="J26" i="45"/>
  <c r="Y27" i="45"/>
  <c r="Q27" i="45"/>
  <c r="X27" i="45"/>
  <c r="P27" i="45"/>
  <c r="W27" i="45"/>
  <c r="O27" i="45"/>
  <c r="E27" i="45"/>
  <c r="AA27" i="45"/>
  <c r="S27" i="45"/>
  <c r="Z27" i="45"/>
  <c r="R27" i="45"/>
  <c r="F25" i="45"/>
  <c r="V26" i="45"/>
  <c r="AC26" i="45"/>
  <c r="M25" i="45"/>
  <c r="I26" i="40"/>
  <c r="T26" i="40"/>
  <c r="J26" i="40"/>
  <c r="Y27" i="40"/>
  <c r="Q27" i="40"/>
  <c r="X27" i="40"/>
  <c r="P27" i="40"/>
  <c r="W27" i="40"/>
  <c r="O27" i="40"/>
  <c r="E27" i="40"/>
  <c r="AA27" i="40"/>
  <c r="S27" i="40"/>
  <c r="Z27" i="40"/>
  <c r="R27" i="40"/>
  <c r="N26" i="40"/>
  <c r="U26" i="40"/>
  <c r="G26" i="40"/>
  <c r="F26" i="40" s="1"/>
  <c r="V26" i="40"/>
  <c r="AC26" i="40"/>
  <c r="M25" i="40"/>
  <c r="T27" i="35"/>
  <c r="J27" i="35"/>
  <c r="V27" i="35"/>
  <c r="AC27" i="35"/>
  <c r="N27" i="35"/>
  <c r="U27" i="35"/>
  <c r="G27" i="35"/>
  <c r="F25" i="30"/>
  <c r="AB26" i="30"/>
  <c r="M25" i="30"/>
  <c r="N26" i="30"/>
  <c r="U26" i="30"/>
  <c r="G26" i="30"/>
  <c r="H26" i="30"/>
  <c r="Y27" i="30"/>
  <c r="X27" i="30"/>
  <c r="W27" i="30"/>
  <c r="E27" i="30"/>
  <c r="AA27" i="30"/>
  <c r="S27" i="30"/>
  <c r="Q27" i="30"/>
  <c r="P27" i="30"/>
  <c r="O27" i="30"/>
  <c r="Z27" i="30"/>
  <c r="R27" i="30"/>
  <c r="T26" i="30"/>
  <c r="J26" i="30"/>
  <c r="V26" i="30"/>
  <c r="AC26" i="30"/>
  <c r="AF24" i="25"/>
  <c r="AD27" i="25"/>
  <c r="AG27" i="25"/>
  <c r="AE27" i="25"/>
  <c r="AF27" i="25"/>
  <c r="AD6" i="25"/>
  <c r="AF7" i="25"/>
  <c r="AE7" i="25"/>
  <c r="AE6" i="25"/>
  <c r="AD7" i="25"/>
  <c r="AD4" i="25"/>
  <c r="AD5" i="25"/>
  <c r="AD9" i="25"/>
  <c r="AE13" i="25"/>
  <c r="AF12" i="25"/>
  <c r="AF13" i="25"/>
  <c r="AE12" i="25"/>
  <c r="AG13" i="25"/>
  <c r="AD8" i="25"/>
  <c r="AD11" i="25"/>
  <c r="AD14" i="25"/>
  <c r="AG14" i="25"/>
  <c r="AD10" i="25"/>
  <c r="AD12" i="25"/>
  <c r="AE14" i="25"/>
  <c r="AF14" i="25"/>
  <c r="AD13" i="25"/>
  <c r="AE18" i="25"/>
  <c r="AD15" i="25"/>
  <c r="AD16" i="25"/>
  <c r="AF18" i="25"/>
  <c r="AG16" i="25"/>
  <c r="AE21" i="25"/>
  <c r="AG20" i="25"/>
  <c r="AE19" i="25"/>
  <c r="AD18" i="25"/>
  <c r="AD17" i="25"/>
  <c r="AD22" i="25"/>
  <c r="AD25" i="25"/>
  <c r="AD23" i="25"/>
  <c r="AD19" i="25"/>
  <c r="AD26" i="25"/>
  <c r="AD21" i="25"/>
  <c r="AG24" i="25"/>
  <c r="AE23" i="25"/>
  <c r="AD20" i="25"/>
  <c r="AD24" i="25"/>
  <c r="AE22" i="25"/>
  <c r="AE25" i="25"/>
  <c r="T26" i="20"/>
  <c r="J26" i="20"/>
  <c r="F25" i="20"/>
  <c r="V26" i="20"/>
  <c r="AC26" i="20"/>
  <c r="AB26" i="20"/>
  <c r="Y27" i="20"/>
  <c r="X27" i="20"/>
  <c r="W27" i="20"/>
  <c r="E27" i="20"/>
  <c r="AA27" i="20"/>
  <c r="S27" i="20"/>
  <c r="Q27" i="20"/>
  <c r="P27" i="20"/>
  <c r="O27" i="20"/>
  <c r="Z27" i="20"/>
  <c r="R27" i="20"/>
  <c r="N26" i="20"/>
  <c r="U26" i="20"/>
  <c r="G26" i="20"/>
  <c r="T26" i="15"/>
  <c r="J26" i="15"/>
  <c r="I26" i="15"/>
  <c r="K26" i="15"/>
  <c r="Y27" i="15"/>
  <c r="X27" i="15"/>
  <c r="W27" i="15"/>
  <c r="E27" i="15"/>
  <c r="Q27" i="15"/>
  <c r="P27" i="15"/>
  <c r="O27" i="15"/>
  <c r="AA27" i="15"/>
  <c r="Z27" i="15"/>
  <c r="S27" i="15"/>
  <c r="R27" i="15"/>
  <c r="F25" i="15"/>
  <c r="V26" i="15"/>
  <c r="AC26" i="15"/>
  <c r="M25" i="15"/>
  <c r="N26" i="15"/>
  <c r="U26" i="15"/>
  <c r="G26" i="15"/>
  <c r="AB26" i="15"/>
  <c r="B26" i="25" l="1"/>
  <c r="F26" i="10"/>
  <c r="B9" i="25"/>
  <c r="M26" i="10"/>
  <c r="H27" i="10"/>
  <c r="B4" i="25"/>
  <c r="AB27" i="30"/>
  <c r="B10" i="25"/>
  <c r="B15" i="25"/>
  <c r="AB27" i="10"/>
  <c r="AB27" i="15"/>
  <c r="M26" i="40"/>
  <c r="K27" i="40"/>
  <c r="AB27" i="40"/>
  <c r="I27" i="40"/>
  <c r="F27" i="35"/>
  <c r="B11" i="25"/>
  <c r="B8" i="25"/>
  <c r="H27" i="20"/>
  <c r="I27" i="20"/>
  <c r="N27" i="10"/>
  <c r="G27" i="10"/>
  <c r="U27" i="10"/>
  <c r="K27" i="10"/>
  <c r="F26" i="20"/>
  <c r="AB27" i="20"/>
  <c r="B17" i="25"/>
  <c r="M27" i="35"/>
  <c r="AE24" i="35" s="1"/>
  <c r="H27" i="40"/>
  <c r="AB27" i="45"/>
  <c r="F26" i="45"/>
  <c r="T27" i="10"/>
  <c r="J27" i="10"/>
  <c r="AC27" i="10"/>
  <c r="V27" i="10"/>
  <c r="B5" i="25"/>
  <c r="K27" i="45"/>
  <c r="I27" i="10"/>
  <c r="K27" i="15"/>
  <c r="M26" i="15"/>
  <c r="B23" i="25"/>
  <c r="B12" i="25"/>
  <c r="B21" i="25"/>
  <c r="V27" i="45"/>
  <c r="AC27" i="45"/>
  <c r="M26" i="45"/>
  <c r="H27" i="45"/>
  <c r="I27" i="45"/>
  <c r="T27" i="45"/>
  <c r="J27" i="45"/>
  <c r="N27" i="45"/>
  <c r="U27" i="45"/>
  <c r="G27" i="45"/>
  <c r="V27" i="40"/>
  <c r="AC27" i="40"/>
  <c r="T27" i="40"/>
  <c r="J27" i="40"/>
  <c r="N27" i="40"/>
  <c r="U27" i="40"/>
  <c r="G27" i="40"/>
  <c r="T27" i="30"/>
  <c r="J27" i="30"/>
  <c r="I27" i="30"/>
  <c r="F26" i="30"/>
  <c r="H27" i="30"/>
  <c r="K27" i="30"/>
  <c r="M26" i="30"/>
  <c r="N27" i="30"/>
  <c r="U27" i="30"/>
  <c r="G27" i="30"/>
  <c r="V27" i="30"/>
  <c r="AC27" i="30"/>
  <c r="B24" i="25"/>
  <c r="B20" i="25"/>
  <c r="B6" i="25"/>
  <c r="B25" i="25"/>
  <c r="B22" i="25"/>
  <c r="B16" i="25"/>
  <c r="B14" i="25"/>
  <c r="B18" i="25"/>
  <c r="B13" i="25"/>
  <c r="B7" i="25"/>
  <c r="B27" i="25"/>
  <c r="B19" i="25"/>
  <c r="T27" i="20"/>
  <c r="J27" i="20"/>
  <c r="V27" i="20"/>
  <c r="AC27" i="20"/>
  <c r="N27" i="20"/>
  <c r="U27" i="20"/>
  <c r="G27" i="20"/>
  <c r="M26" i="20"/>
  <c r="K27" i="20"/>
  <c r="N27" i="15"/>
  <c r="U27" i="15"/>
  <c r="G27" i="15"/>
  <c r="H27" i="15"/>
  <c r="I27" i="15"/>
  <c r="F26" i="15"/>
  <c r="T27" i="15"/>
  <c r="J27" i="15"/>
  <c r="V27" i="15"/>
  <c r="AC27" i="15"/>
  <c r="C6" i="24" l="1"/>
  <c r="O20" i="6" s="1"/>
  <c r="H12" i="47" s="1"/>
  <c r="AD17" i="35"/>
  <c r="AF20" i="35"/>
  <c r="AG27" i="35"/>
  <c r="C7" i="24"/>
  <c r="O21" i="6" s="1"/>
  <c r="AF15" i="35"/>
  <c r="AG25" i="35"/>
  <c r="AF25" i="35"/>
  <c r="AG12" i="35"/>
  <c r="AG7" i="35"/>
  <c r="AF13" i="35"/>
  <c r="AE21" i="35"/>
  <c r="AF8" i="35"/>
  <c r="AG17" i="35"/>
  <c r="AF26" i="35"/>
  <c r="AD20" i="35"/>
  <c r="AF6" i="35"/>
  <c r="AD10" i="35"/>
  <c r="M27" i="40"/>
  <c r="AE26" i="40" s="1"/>
  <c r="AE12" i="35"/>
  <c r="AG16" i="35"/>
  <c r="AG10" i="35"/>
  <c r="AG18" i="35"/>
  <c r="AE8" i="35"/>
  <c r="F27" i="20"/>
  <c r="M27" i="45"/>
  <c r="AD27" i="45" s="1"/>
  <c r="AG25" i="40"/>
  <c r="F27" i="40"/>
  <c r="AF4" i="35"/>
  <c r="AG26" i="35"/>
  <c r="AG4" i="35"/>
  <c r="AE23" i="35"/>
  <c r="AD26" i="35"/>
  <c r="AG21" i="35"/>
  <c r="AE6" i="35"/>
  <c r="AG22" i="35"/>
  <c r="AE19" i="35"/>
  <c r="AD15" i="35"/>
  <c r="AG19" i="35"/>
  <c r="AF16" i="35"/>
  <c r="AG15" i="35"/>
  <c r="AF14" i="35"/>
  <c r="AD11" i="35"/>
  <c r="AD8" i="35"/>
  <c r="AD9" i="35"/>
  <c r="AG11" i="35"/>
  <c r="AG9" i="35"/>
  <c r="AG8" i="35"/>
  <c r="AD6" i="35"/>
  <c r="AD5" i="35"/>
  <c r="AE5" i="35"/>
  <c r="AF27" i="35"/>
  <c r="AD21" i="35"/>
  <c r="AD19" i="35"/>
  <c r="AF21" i="35"/>
  <c r="AD22" i="35"/>
  <c r="AG20" i="35"/>
  <c r="AD14" i="35"/>
  <c r="AF17" i="35"/>
  <c r="AE17" i="35"/>
  <c r="AG14" i="35"/>
  <c r="AD13" i="35"/>
  <c r="AE13" i="35"/>
  <c r="AG13" i="35"/>
  <c r="AF12" i="35"/>
  <c r="AE10" i="35"/>
  <c r="AE9" i="35"/>
  <c r="AD7" i="35"/>
  <c r="AF9" i="35"/>
  <c r="AG6" i="35"/>
  <c r="AE4" i="35"/>
  <c r="AD27" i="35"/>
  <c r="AF22" i="35"/>
  <c r="AF24" i="35"/>
  <c r="AD25" i="35"/>
  <c r="AE25" i="35"/>
  <c r="AE18" i="35"/>
  <c r="AG5" i="35"/>
  <c r="AF23" i="35"/>
  <c r="AD24" i="35"/>
  <c r="AG23" i="35"/>
  <c r="AD18" i="35"/>
  <c r="AD23" i="35"/>
  <c r="AF19" i="35"/>
  <c r="AE20" i="35"/>
  <c r="AD16" i="35"/>
  <c r="AF18" i="35"/>
  <c r="AE16" i="35"/>
  <c r="AE15" i="35"/>
  <c r="AE14" i="35"/>
  <c r="AD12" i="35"/>
  <c r="AF11" i="35"/>
  <c r="AE11" i="35"/>
  <c r="AF10" i="35"/>
  <c r="AD4" i="35"/>
  <c r="AF7" i="35"/>
  <c r="AF5" i="35"/>
  <c r="AE7" i="35"/>
  <c r="AE27" i="35"/>
  <c r="AG24" i="35"/>
  <c r="C13" i="24"/>
  <c r="R13" i="24" s="1"/>
  <c r="M27" i="20"/>
  <c r="AF27" i="20" s="1"/>
  <c r="F27" i="45"/>
  <c r="AE26" i="35"/>
  <c r="AE22" i="35"/>
  <c r="M27" i="10"/>
  <c r="C9" i="24"/>
  <c r="Z9" i="24" s="1"/>
  <c r="C8" i="24"/>
  <c r="U8" i="24" s="1"/>
  <c r="F27" i="10"/>
  <c r="F27" i="15"/>
  <c r="C10" i="24"/>
  <c r="S10" i="24" s="1"/>
  <c r="C14" i="24"/>
  <c r="AA14" i="24" s="1"/>
  <c r="C12" i="24"/>
  <c r="D12" i="24" s="1"/>
  <c r="P26" i="6" s="1"/>
  <c r="C11" i="24"/>
  <c r="V11" i="24" s="1"/>
  <c r="AD23" i="40"/>
  <c r="AG26" i="40"/>
  <c r="F27" i="30"/>
  <c r="M27" i="30"/>
  <c r="AE22" i="30" s="1"/>
  <c r="AA6" i="24"/>
  <c r="Z6" i="24"/>
  <c r="R6" i="24"/>
  <c r="J6" i="24"/>
  <c r="V20" i="6" s="1"/>
  <c r="V6" i="24"/>
  <c r="M6" i="24"/>
  <c r="D6" i="24"/>
  <c r="P20" i="6" s="1"/>
  <c r="Y6" i="24"/>
  <c r="E6" i="24"/>
  <c r="Q20" i="6" s="1"/>
  <c r="U6" i="24"/>
  <c r="L6" i="24"/>
  <c r="T6" i="24"/>
  <c r="K6" i="24"/>
  <c r="W20" i="6" s="1"/>
  <c r="P6" i="24"/>
  <c r="S6" i="24"/>
  <c r="I6" i="24"/>
  <c r="U20" i="6" s="1"/>
  <c r="Q6" i="24"/>
  <c r="H6" i="24"/>
  <c r="T20" i="6" s="1"/>
  <c r="G6" i="24"/>
  <c r="S20" i="6" s="1"/>
  <c r="W6" i="24"/>
  <c r="X6" i="24"/>
  <c r="O6" i="24"/>
  <c r="F6" i="24"/>
  <c r="R20" i="6" s="1"/>
  <c r="N6" i="24"/>
  <c r="M27" i="15"/>
  <c r="AG17" i="40" l="1"/>
  <c r="AF17" i="40"/>
  <c r="AG20" i="40"/>
  <c r="AG14" i="40"/>
  <c r="AE20" i="40"/>
  <c r="AG15" i="40"/>
  <c r="AE16" i="40"/>
  <c r="AE19" i="40"/>
  <c r="AF14" i="40"/>
  <c r="AD25" i="40"/>
  <c r="AF16" i="40"/>
  <c r="AE14" i="40"/>
  <c r="AG9" i="40"/>
  <c r="AF21" i="40"/>
  <c r="AD16" i="40"/>
  <c r="AG16" i="40"/>
  <c r="AE15" i="40"/>
  <c r="AE11" i="40"/>
  <c r="AD10" i="40"/>
  <c r="AG18" i="40"/>
  <c r="AD24" i="40"/>
  <c r="AD15" i="40"/>
  <c r="AF19" i="40"/>
  <c r="AE17" i="40"/>
  <c r="AD13" i="40"/>
  <c r="AD14" i="40"/>
  <c r="AF8" i="40"/>
  <c r="N14" i="24"/>
  <c r="AF11" i="40"/>
  <c r="AF12" i="40"/>
  <c r="AD11" i="40"/>
  <c r="AG7" i="40"/>
  <c r="AF15" i="40"/>
  <c r="AD12" i="40"/>
  <c r="AE12" i="40"/>
  <c r="AG8" i="40"/>
  <c r="AE7" i="40"/>
  <c r="AE13" i="40"/>
  <c r="AG12" i="40"/>
  <c r="AF10" i="40"/>
  <c r="AE10" i="40"/>
  <c r="AE8" i="40"/>
  <c r="AD21" i="40"/>
  <c r="AG13" i="40"/>
  <c r="AD9" i="40"/>
  <c r="AF9" i="40"/>
  <c r="AE9" i="40"/>
  <c r="AG5" i="40"/>
  <c r="AD22" i="40"/>
  <c r="Z79" i="1"/>
  <c r="B17" i="35"/>
  <c r="AF4" i="40"/>
  <c r="AG6" i="40"/>
  <c r="AE5" i="40"/>
  <c r="AF13" i="40"/>
  <c r="AG11" i="40"/>
  <c r="AD8" i="40"/>
  <c r="AD7" i="40"/>
  <c r="AD4" i="40"/>
  <c r="AG10" i="40"/>
  <c r="AD6" i="40"/>
  <c r="AE4" i="40"/>
  <c r="AD5" i="40"/>
  <c r="AE6" i="40"/>
  <c r="AG27" i="40"/>
  <c r="AF7" i="40"/>
  <c r="AE27" i="40"/>
  <c r="AF6" i="40"/>
  <c r="AF27" i="40"/>
  <c r="AF5" i="40"/>
  <c r="AD17" i="40"/>
  <c r="AF23" i="40"/>
  <c r="AF18" i="40"/>
  <c r="AF24" i="40"/>
  <c r="AF25" i="40"/>
  <c r="AE18" i="40"/>
  <c r="AG23" i="40"/>
  <c r="AG4" i="40"/>
  <c r="AD27" i="40"/>
  <c r="AD26" i="40"/>
  <c r="H7" i="24"/>
  <c r="T21" i="6" s="1"/>
  <c r="J13" i="24"/>
  <c r="V27" i="6" s="1"/>
  <c r="L7" i="24"/>
  <c r="V7" i="24"/>
  <c r="G13" i="24"/>
  <c r="S27" i="6" s="1"/>
  <c r="AA7" i="24"/>
  <c r="T13" i="24"/>
  <c r="Z7" i="24"/>
  <c r="Y7" i="24"/>
  <c r="M7" i="24"/>
  <c r="Q7" i="24"/>
  <c r="E7" i="24"/>
  <c r="Q21" i="6" s="1"/>
  <c r="J7" i="24"/>
  <c r="V21" i="6" s="1"/>
  <c r="P7" i="24"/>
  <c r="G7" i="24"/>
  <c r="S21" i="6" s="1"/>
  <c r="R7" i="24"/>
  <c r="D7" i="24"/>
  <c r="P21" i="6" s="1"/>
  <c r="K7" i="24"/>
  <c r="W21" i="6" s="1"/>
  <c r="AG25" i="20"/>
  <c r="AG24" i="20"/>
  <c r="AF24" i="20"/>
  <c r="AD20" i="20"/>
  <c r="AF20" i="20"/>
  <c r="AF25" i="20"/>
  <c r="AG22" i="20"/>
  <c r="AD16" i="20"/>
  <c r="AD21" i="20"/>
  <c r="AD22" i="20"/>
  <c r="H11" i="47"/>
  <c r="I11" i="47" s="1"/>
  <c r="H18" i="47" s="1"/>
  <c r="Z80" i="1"/>
  <c r="AF26" i="20"/>
  <c r="AE25" i="20"/>
  <c r="AD19" i="20"/>
  <c r="AD10" i="20"/>
  <c r="B12" i="35"/>
  <c r="AD27" i="20"/>
  <c r="AF20" i="40"/>
  <c r="AD18" i="40"/>
  <c r="AE23" i="40"/>
  <c r="AE24" i="40"/>
  <c r="AF26" i="40"/>
  <c r="AE21" i="40"/>
  <c r="AD19" i="40"/>
  <c r="AF22" i="40"/>
  <c r="AE22" i="40"/>
  <c r="AG21" i="40"/>
  <c r="AG19" i="40"/>
  <c r="AG24" i="40"/>
  <c r="AG22" i="40"/>
  <c r="AE25" i="40"/>
  <c r="AD20" i="40"/>
  <c r="B15" i="35"/>
  <c r="B6" i="35"/>
  <c r="B20" i="35"/>
  <c r="B25" i="35"/>
  <c r="B8" i="35"/>
  <c r="T7" i="24"/>
  <c r="AA13" i="24"/>
  <c r="X7" i="24"/>
  <c r="U7" i="24"/>
  <c r="R11" i="24"/>
  <c r="O7" i="24"/>
  <c r="F7" i="24"/>
  <c r="R21" i="6" s="1"/>
  <c r="I7" i="24"/>
  <c r="U21" i="6" s="1"/>
  <c r="AA10" i="24"/>
  <c r="V13" i="24"/>
  <c r="I11" i="24"/>
  <c r="U25" i="6" s="1"/>
  <c r="F9" i="24"/>
  <c r="R23" i="6" s="1"/>
  <c r="N7" i="24"/>
  <c r="W7" i="24"/>
  <c r="S7" i="24"/>
  <c r="K10" i="24"/>
  <c r="W24" i="6" s="1"/>
  <c r="E12" i="24"/>
  <c r="Q26" i="6" s="1"/>
  <c r="T8" i="24"/>
  <c r="Y11" i="24"/>
  <c r="X12" i="24"/>
  <c r="L8" i="24"/>
  <c r="E14" i="24"/>
  <c r="Q28" i="6" s="1"/>
  <c r="L11" i="24"/>
  <c r="K8" i="24"/>
  <c r="W22" i="6" s="1"/>
  <c r="T11" i="24"/>
  <c r="H11" i="24"/>
  <c r="T25" i="6" s="1"/>
  <c r="W11" i="24"/>
  <c r="S9" i="24"/>
  <c r="W14" i="24"/>
  <c r="AA8" i="24"/>
  <c r="R8" i="24"/>
  <c r="D11" i="24"/>
  <c r="P25" i="6" s="1"/>
  <c r="I9" i="24"/>
  <c r="U23" i="6" s="1"/>
  <c r="S14" i="24"/>
  <c r="T9" i="24"/>
  <c r="R14" i="24"/>
  <c r="Y13" i="24"/>
  <c r="X14" i="24"/>
  <c r="AA11" i="24"/>
  <c r="Q14" i="24"/>
  <c r="R9" i="24"/>
  <c r="Z14" i="24"/>
  <c r="J14" i="24"/>
  <c r="V28" i="6" s="1"/>
  <c r="K13" i="24"/>
  <c r="W27" i="6" s="1"/>
  <c r="L9" i="24"/>
  <c r="V14" i="24"/>
  <c r="I13" i="24"/>
  <c r="U27" i="6" s="1"/>
  <c r="U10" i="24"/>
  <c r="F14" i="24"/>
  <c r="R28" i="6" s="1"/>
  <c r="N13" i="24"/>
  <c r="U11" i="24"/>
  <c r="W9" i="24"/>
  <c r="M12" i="24"/>
  <c r="T14" i="24"/>
  <c r="W13" i="24"/>
  <c r="H13" i="24"/>
  <c r="T27" i="6" s="1"/>
  <c r="X13" i="24"/>
  <c r="AE22" i="20"/>
  <c r="AG26" i="20"/>
  <c r="AE17" i="20"/>
  <c r="AF15" i="20"/>
  <c r="AF22" i="20"/>
  <c r="AD13" i="20"/>
  <c r="AF16" i="20"/>
  <c r="AF13" i="20"/>
  <c r="AE10" i="20"/>
  <c r="Q11" i="24"/>
  <c r="H9" i="24"/>
  <c r="T23" i="6" s="1"/>
  <c r="Q10" i="24"/>
  <c r="K14" i="24"/>
  <c r="W28" i="6" s="1"/>
  <c r="I14" i="24"/>
  <c r="U28" i="6" s="1"/>
  <c r="Q13" i="24"/>
  <c r="Q9" i="24"/>
  <c r="P9" i="24"/>
  <c r="M14" i="24"/>
  <c r="G14" i="24"/>
  <c r="S28" i="6" s="1"/>
  <c r="Z13" i="24"/>
  <c r="F13" i="24"/>
  <c r="R27" i="6" s="1"/>
  <c r="L13" i="24"/>
  <c r="Y9" i="24"/>
  <c r="Y14" i="24"/>
  <c r="S13" i="24"/>
  <c r="AF4" i="45"/>
  <c r="AF20" i="45"/>
  <c r="AE24" i="45"/>
  <c r="AE23" i="45"/>
  <c r="AF24" i="45"/>
  <c r="AG21" i="45"/>
  <c r="AE25" i="45"/>
  <c r="AE20" i="45"/>
  <c r="AE26" i="45"/>
  <c r="AG26" i="45"/>
  <c r="AG22" i="45"/>
  <c r="AD26" i="45"/>
  <c r="AD20" i="45"/>
  <c r="AD19" i="45"/>
  <c r="AF17" i="45"/>
  <c r="AE19" i="45"/>
  <c r="AD21" i="45"/>
  <c r="AD16" i="45"/>
  <c r="AD15" i="45"/>
  <c r="AG18" i="45"/>
  <c r="AE16" i="45"/>
  <c r="AG17" i="45"/>
  <c r="AF15" i="45"/>
  <c r="AF16" i="45"/>
  <c r="AF26" i="45"/>
  <c r="AF19" i="45"/>
  <c r="AD12" i="45"/>
  <c r="AG19" i="45"/>
  <c r="AE14" i="45"/>
  <c r="AF22" i="45"/>
  <c r="AE17" i="45"/>
  <c r="AD14" i="45"/>
  <c r="AF13" i="45"/>
  <c r="AF21" i="45"/>
  <c r="AD18" i="45"/>
  <c r="AD13" i="45"/>
  <c r="AE12" i="45"/>
  <c r="AG16" i="45"/>
  <c r="AF14" i="45"/>
  <c r="AE22" i="45"/>
  <c r="AD25" i="45"/>
  <c r="AE18" i="45"/>
  <c r="AG15" i="45"/>
  <c r="AD11" i="45"/>
  <c r="AG11" i="45"/>
  <c r="AE13" i="45"/>
  <c r="AF10" i="45"/>
  <c r="AG14" i="45"/>
  <c r="AE10" i="45"/>
  <c r="AF18" i="45"/>
  <c r="AE15" i="45"/>
  <c r="AD10" i="45"/>
  <c r="AD8" i="45"/>
  <c r="AD9" i="45"/>
  <c r="AF11" i="45"/>
  <c r="AE11" i="45"/>
  <c r="AD6" i="45"/>
  <c r="AG13" i="45"/>
  <c r="AE6" i="45"/>
  <c r="AF8" i="45"/>
  <c r="AG5" i="45"/>
  <c r="AG10" i="45"/>
  <c r="AE4" i="45"/>
  <c r="AG25" i="45"/>
  <c r="AF7" i="45"/>
  <c r="AE5" i="45"/>
  <c r="AF5" i="45"/>
  <c r="AG12" i="45"/>
  <c r="AE8" i="45"/>
  <c r="AF27" i="45"/>
  <c r="AF12" i="45"/>
  <c r="AE9" i="45"/>
  <c r="AD7" i="45"/>
  <c r="AD24" i="45"/>
  <c r="AF23" i="45"/>
  <c r="AG9" i="45"/>
  <c r="AE7" i="45"/>
  <c r="AD23" i="45"/>
  <c r="AG4" i="45"/>
  <c r="AE21" i="45"/>
  <c r="AG23" i="45"/>
  <c r="AF9" i="45"/>
  <c r="AD4" i="45"/>
  <c r="AD17" i="45"/>
  <c r="AG6" i="45"/>
  <c r="AG8" i="45"/>
  <c r="AD5" i="45"/>
  <c r="AG24" i="45"/>
  <c r="AG27" i="45"/>
  <c r="AF25" i="45"/>
  <c r="AG7" i="45"/>
  <c r="AE27" i="45"/>
  <c r="AF6" i="45"/>
  <c r="B27" i="35"/>
  <c r="B13" i="35"/>
  <c r="B23" i="35"/>
  <c r="K11" i="24"/>
  <c r="W25" i="6" s="1"/>
  <c r="O25" i="6"/>
  <c r="Y12" i="24"/>
  <c r="O26" i="6"/>
  <c r="S8" i="24"/>
  <c r="O22" i="6"/>
  <c r="D13" i="24"/>
  <c r="P27" i="6" s="1"/>
  <c r="O27" i="6"/>
  <c r="D14" i="24"/>
  <c r="P28" i="6" s="1"/>
  <c r="O28" i="6"/>
  <c r="G9" i="24"/>
  <c r="S23" i="6" s="1"/>
  <c r="O23" i="6"/>
  <c r="D10" i="24"/>
  <c r="P24" i="6" s="1"/>
  <c r="O24" i="6"/>
  <c r="AE23" i="20"/>
  <c r="AE18" i="20"/>
  <c r="AD26" i="20"/>
  <c r="AF18" i="20"/>
  <c r="AG16" i="20"/>
  <c r="AE14" i="20"/>
  <c r="AF12" i="20"/>
  <c r="AD25" i="20"/>
  <c r="AF23" i="20"/>
  <c r="AD18" i="20"/>
  <c r="AD23" i="20"/>
  <c r="AG15" i="20"/>
  <c r="AD15" i="20"/>
  <c r="AG17" i="20"/>
  <c r="AD12" i="20"/>
  <c r="AE9" i="20"/>
  <c r="AG23" i="20"/>
  <c r="AE21" i="20"/>
  <c r="AE15" i="20"/>
  <c r="AF17" i="20"/>
  <c r="AF10" i="20"/>
  <c r="AF6" i="20"/>
  <c r="AE24" i="20"/>
  <c r="AG19" i="20"/>
  <c r="AF21" i="20"/>
  <c r="AF14" i="20"/>
  <c r="AG13" i="20"/>
  <c r="AD5" i="20"/>
  <c r="AE20" i="20"/>
  <c r="AG21" i="20"/>
  <c r="AD24" i="20"/>
  <c r="AF19" i="20"/>
  <c r="AG18" i="20"/>
  <c r="AD14" i="20"/>
  <c r="AE13" i="20"/>
  <c r="AE4" i="20"/>
  <c r="AG20" i="20"/>
  <c r="AE19" i="20"/>
  <c r="AE26" i="20"/>
  <c r="AD17" i="20"/>
  <c r="AE16" i="20"/>
  <c r="AG14" i="20"/>
  <c r="AE12" i="20"/>
  <c r="AG27" i="20"/>
  <c r="AG5" i="20"/>
  <c r="AE11" i="20"/>
  <c r="AD7" i="20"/>
  <c r="AG6" i="20"/>
  <c r="AF9" i="20"/>
  <c r="AE5" i="20"/>
  <c r="AG9" i="20"/>
  <c r="AF5" i="20"/>
  <c r="AF11" i="20"/>
  <c r="AD8" i="20"/>
  <c r="AG4" i="20"/>
  <c r="B22" i="35"/>
  <c r="B4" i="35"/>
  <c r="B16" i="35"/>
  <c r="B19" i="35"/>
  <c r="B7" i="35"/>
  <c r="B18" i="35"/>
  <c r="B24" i="35"/>
  <c r="AD22" i="45"/>
  <c r="AG20" i="45"/>
  <c r="B11" i="35"/>
  <c r="B21" i="35"/>
  <c r="B26" i="35"/>
  <c r="B10" i="35"/>
  <c r="B14" i="35"/>
  <c r="B5" i="35"/>
  <c r="B9" i="35"/>
  <c r="AG24" i="30"/>
  <c r="U12" i="24"/>
  <c r="L12" i="24"/>
  <c r="O12" i="24"/>
  <c r="R10" i="24"/>
  <c r="K12" i="24"/>
  <c r="W26" i="6" s="1"/>
  <c r="P12" i="24"/>
  <c r="F12" i="24"/>
  <c r="R26" i="6" s="1"/>
  <c r="T12" i="24"/>
  <c r="L14" i="24"/>
  <c r="O14" i="24"/>
  <c r="H14" i="24"/>
  <c r="T28" i="6" s="1"/>
  <c r="U14" i="24"/>
  <c r="P14" i="24"/>
  <c r="P13" i="24"/>
  <c r="E13" i="24"/>
  <c r="Q27" i="6" s="1"/>
  <c r="M13" i="24"/>
  <c r="U13" i="24"/>
  <c r="O13" i="24"/>
  <c r="W12" i="24"/>
  <c r="S12" i="24"/>
  <c r="N12" i="24"/>
  <c r="G12" i="24"/>
  <c r="S26" i="6" s="1"/>
  <c r="J12" i="24"/>
  <c r="V26" i="6" s="1"/>
  <c r="F11" i="24"/>
  <c r="R25" i="6" s="1"/>
  <c r="X11" i="24"/>
  <c r="Z11" i="24"/>
  <c r="E11" i="24"/>
  <c r="Q25" i="6" s="1"/>
  <c r="M11" i="24"/>
  <c r="AA9" i="24"/>
  <c r="M9" i="24"/>
  <c r="U9" i="24"/>
  <c r="O9" i="24"/>
  <c r="D9" i="24"/>
  <c r="P23" i="6" s="1"/>
  <c r="X9" i="24"/>
  <c r="O11" i="24"/>
  <c r="P11" i="24"/>
  <c r="N11" i="24"/>
  <c r="G11" i="24"/>
  <c r="S25" i="6" s="1"/>
  <c r="S11" i="24"/>
  <c r="J11" i="24"/>
  <c r="V25" i="6" s="1"/>
  <c r="J9" i="24"/>
  <c r="V23" i="6" s="1"/>
  <c r="V9" i="24"/>
  <c r="K9" i="24"/>
  <c r="W23" i="6" s="1"/>
  <c r="E9" i="24"/>
  <c r="Q23" i="6" s="1"/>
  <c r="N9" i="24"/>
  <c r="H12" i="24"/>
  <c r="T26" i="6" s="1"/>
  <c r="R12" i="24"/>
  <c r="Z12" i="24"/>
  <c r="I12" i="24"/>
  <c r="U26" i="6" s="1"/>
  <c r="V12" i="24"/>
  <c r="Q12" i="24"/>
  <c r="M8" i="24"/>
  <c r="J8" i="24"/>
  <c r="V22" i="6" s="1"/>
  <c r="N8" i="24"/>
  <c r="Q8" i="24"/>
  <c r="O8" i="24"/>
  <c r="W8" i="24"/>
  <c r="F10" i="24"/>
  <c r="R24" i="6" s="1"/>
  <c r="P10" i="24"/>
  <c r="J10" i="24"/>
  <c r="V24" i="6" s="1"/>
  <c r="G10" i="24"/>
  <c r="S24" i="6" s="1"/>
  <c r="M10" i="24"/>
  <c r="E10" i="24"/>
  <c r="Q24" i="6" s="1"/>
  <c r="AA12" i="24"/>
  <c r="F8" i="24"/>
  <c r="R22" i="6" s="1"/>
  <c r="H8" i="24"/>
  <c r="T22" i="6" s="1"/>
  <c r="P8" i="24"/>
  <c r="Z8" i="24"/>
  <c r="O10" i="24"/>
  <c r="I10" i="24"/>
  <c r="U24" i="6" s="1"/>
  <c r="Y10" i="24"/>
  <c r="V10" i="24"/>
  <c r="H10" i="24"/>
  <c r="T24" i="6" s="1"/>
  <c r="T10" i="24"/>
  <c r="E8" i="24"/>
  <c r="Q22" i="6" s="1"/>
  <c r="G8" i="24"/>
  <c r="S22" i="6" s="1"/>
  <c r="X8" i="24"/>
  <c r="Y8" i="24"/>
  <c r="V8" i="24"/>
  <c r="D8" i="24"/>
  <c r="P22" i="6" s="1"/>
  <c r="I8" i="24"/>
  <c r="U22" i="6" s="1"/>
  <c r="N10" i="24"/>
  <c r="X10" i="24"/>
  <c r="L10" i="24"/>
  <c r="Z10" i="24"/>
  <c r="W10" i="24"/>
  <c r="AG10" i="20"/>
  <c r="AG11" i="20"/>
  <c r="AD6" i="20"/>
  <c r="AE6" i="20"/>
  <c r="AE7" i="20"/>
  <c r="AD4" i="20"/>
  <c r="AG7" i="20"/>
  <c r="AE27" i="20"/>
  <c r="AG12" i="20"/>
  <c r="AD11" i="20"/>
  <c r="AD9" i="20"/>
  <c r="AE8" i="20"/>
  <c r="AF8" i="20"/>
  <c r="AG8" i="20"/>
  <c r="AF7" i="20"/>
  <c r="AF4" i="20"/>
  <c r="AF23" i="30"/>
  <c r="AF22" i="30"/>
  <c r="AD23" i="30"/>
  <c r="AD25" i="30"/>
  <c r="AD20" i="30"/>
  <c r="AD19" i="30"/>
  <c r="AG27" i="10"/>
  <c r="AF27" i="10"/>
  <c r="AE27" i="10"/>
  <c r="AD27" i="10"/>
  <c r="AF9" i="10"/>
  <c r="AG4" i="10"/>
  <c r="AE5" i="10"/>
  <c r="AG9" i="10"/>
  <c r="AE8" i="10"/>
  <c r="AF8" i="10"/>
  <c r="AG8" i="10"/>
  <c r="AF7" i="10"/>
  <c r="AG6" i="10"/>
  <c r="AE9" i="10"/>
  <c r="AE6" i="10"/>
  <c r="AE4" i="10"/>
  <c r="AD5" i="10"/>
  <c r="AD6" i="10"/>
  <c r="AE7" i="10"/>
  <c r="AG5" i="10"/>
  <c r="AF4" i="10"/>
  <c r="AF5" i="10"/>
  <c r="AF12" i="10"/>
  <c r="AD4" i="10"/>
  <c r="AD8" i="10"/>
  <c r="AD9" i="10"/>
  <c r="AD7" i="10"/>
  <c r="AF6" i="10"/>
  <c r="AG11" i="10"/>
  <c r="AG7" i="10"/>
  <c r="AD12" i="10"/>
  <c r="AD10" i="10"/>
  <c r="AE10" i="10"/>
  <c r="AF10" i="10"/>
  <c r="AD11" i="10"/>
  <c r="AF11" i="10"/>
  <c r="AE11" i="10"/>
  <c r="AG10" i="10"/>
  <c r="AE14" i="10"/>
  <c r="AD13" i="10"/>
  <c r="AG12" i="10"/>
  <c r="AG13" i="10"/>
  <c r="AF13" i="10"/>
  <c r="AE13" i="10"/>
  <c r="AE12" i="10"/>
  <c r="AG14" i="10"/>
  <c r="AF14" i="10"/>
  <c r="AE16" i="10"/>
  <c r="AE17" i="10"/>
  <c r="AF15" i="10"/>
  <c r="AF16" i="10"/>
  <c r="AD14" i="10"/>
  <c r="AD15" i="10"/>
  <c r="AG16" i="10"/>
  <c r="AG15" i="10"/>
  <c r="AG17" i="10"/>
  <c r="AD16" i="10"/>
  <c r="AD26" i="10"/>
  <c r="AD25" i="10"/>
  <c r="AE15" i="10"/>
  <c r="AF18" i="10"/>
  <c r="AF20" i="10"/>
  <c r="AG24" i="10"/>
  <c r="AE24" i="10"/>
  <c r="AE21" i="10"/>
  <c r="AF24" i="10"/>
  <c r="AD22" i="10"/>
  <c r="AF26" i="10"/>
  <c r="AF25" i="10"/>
  <c r="AF17" i="10"/>
  <c r="AD18" i="10"/>
  <c r="AG18" i="10"/>
  <c r="AD20" i="10"/>
  <c r="AF23" i="10"/>
  <c r="AD23" i="10"/>
  <c r="AD19" i="10"/>
  <c r="AE23" i="10"/>
  <c r="AE26" i="10"/>
  <c r="AG25" i="10"/>
  <c r="AE18" i="10"/>
  <c r="AD21" i="10"/>
  <c r="AE20" i="10"/>
  <c r="AG20" i="10"/>
  <c r="AF19" i="10"/>
  <c r="AE22" i="10"/>
  <c r="AG21" i="10"/>
  <c r="AG26" i="10"/>
  <c r="AE25" i="10"/>
  <c r="AG22" i="10"/>
  <c r="AE19" i="10"/>
  <c r="AF22" i="10"/>
  <c r="AG19" i="10"/>
  <c r="AF21" i="10"/>
  <c r="AD24" i="10"/>
  <c r="AD17" i="10"/>
  <c r="AG23" i="10"/>
  <c r="AG5" i="30"/>
  <c r="AE26" i="30"/>
  <c r="AG22" i="30"/>
  <c r="AG26" i="30"/>
  <c r="AF25" i="30"/>
  <c r="AF26" i="30"/>
  <c r="AF21" i="30"/>
  <c r="AE24" i="30"/>
  <c r="AD26" i="30"/>
  <c r="AE7" i="30"/>
  <c r="AD21" i="30"/>
  <c r="AD24" i="30"/>
  <c r="AD27" i="30"/>
  <c r="AG27" i="30"/>
  <c r="AF27" i="30"/>
  <c r="AE27" i="30"/>
  <c r="AE4" i="30"/>
  <c r="AE5" i="30"/>
  <c r="AE6" i="30"/>
  <c r="AF5" i="30"/>
  <c r="AG6" i="30"/>
  <c r="AG4" i="30"/>
  <c r="AF6" i="30"/>
  <c r="AD5" i="30"/>
  <c r="AF4" i="30"/>
  <c r="AF7" i="30"/>
  <c r="AF8" i="30"/>
  <c r="AG7" i="30"/>
  <c r="AD6" i="30"/>
  <c r="AG8" i="30"/>
  <c r="AD4" i="30"/>
  <c r="AE8" i="30"/>
  <c r="AD7" i="30"/>
  <c r="AG9" i="30"/>
  <c r="AF9" i="30"/>
  <c r="AE9" i="30"/>
  <c r="AD8" i="30"/>
  <c r="AE11" i="30"/>
  <c r="AG10" i="30"/>
  <c r="AG12" i="30"/>
  <c r="AF10" i="30"/>
  <c r="AE10" i="30"/>
  <c r="AG11" i="30"/>
  <c r="AD10" i="30"/>
  <c r="AE12" i="30"/>
  <c r="AF11" i="30"/>
  <c r="AF12" i="30"/>
  <c r="AD9" i="30"/>
  <c r="AG13" i="30"/>
  <c r="AF13" i="30"/>
  <c r="AD12" i="30"/>
  <c r="AD11" i="30"/>
  <c r="AF14" i="30"/>
  <c r="AE14" i="30"/>
  <c r="AF16" i="30"/>
  <c r="AE13" i="30"/>
  <c r="AG15" i="30"/>
  <c r="AG14" i="30"/>
  <c r="AD13" i="30"/>
  <c r="AE15" i="30"/>
  <c r="AG16" i="30"/>
  <c r="AD14" i="30"/>
  <c r="AE16" i="30"/>
  <c r="AF15" i="30"/>
  <c r="AD16" i="30"/>
  <c r="AE17" i="30"/>
  <c r="AD15" i="30"/>
  <c r="AG17" i="30"/>
  <c r="AE19" i="30"/>
  <c r="AF18" i="30"/>
  <c r="AF19" i="30"/>
  <c r="AF17" i="30"/>
  <c r="AG20" i="30"/>
  <c r="AG19" i="30"/>
  <c r="AG18" i="30"/>
  <c r="AE20" i="30"/>
  <c r="AE18" i="30"/>
  <c r="AF20" i="30"/>
  <c r="AF24" i="30"/>
  <c r="AE21" i="30"/>
  <c r="AG21" i="30"/>
  <c r="AD17" i="30"/>
  <c r="AG23" i="30"/>
  <c r="AD18" i="30"/>
  <c r="AE23" i="30"/>
  <c r="AD22" i="30"/>
  <c r="AE25" i="30"/>
  <c r="AG25" i="30"/>
  <c r="AD27" i="15"/>
  <c r="AG27" i="15"/>
  <c r="AF27" i="15"/>
  <c r="AE27" i="15"/>
  <c r="AD5" i="15"/>
  <c r="AF5" i="15"/>
  <c r="AD7" i="15"/>
  <c r="AG6" i="15"/>
  <c r="AG8" i="15"/>
  <c r="AG7" i="15"/>
  <c r="AF8" i="15"/>
  <c r="AD6" i="15"/>
  <c r="AG5" i="15"/>
  <c r="AE6" i="15"/>
  <c r="AD9" i="15"/>
  <c r="AD10" i="15"/>
  <c r="AF10" i="15"/>
  <c r="AG9" i="15"/>
  <c r="AD4" i="15"/>
  <c r="AF7" i="15"/>
  <c r="AE10" i="15"/>
  <c r="AF9" i="15"/>
  <c r="AE9" i="15"/>
  <c r="AD8" i="15"/>
  <c r="AG11" i="15"/>
  <c r="AF11" i="15"/>
  <c r="AE11" i="15"/>
  <c r="AD11" i="15"/>
  <c r="AF12" i="15"/>
  <c r="AE12" i="15"/>
  <c r="AG13" i="15"/>
  <c r="AF15" i="15"/>
  <c r="AD12" i="15"/>
  <c r="AF13" i="15"/>
  <c r="AG12" i="15"/>
  <c r="AE13" i="15"/>
  <c r="AG15" i="15"/>
  <c r="AG14" i="15"/>
  <c r="AD13" i="15"/>
  <c r="AF14" i="15"/>
  <c r="AD14" i="15"/>
  <c r="AF16" i="15"/>
  <c r="AE16" i="15"/>
  <c r="AE15" i="15"/>
  <c r="AE14" i="15"/>
  <c r="AG16" i="15"/>
  <c r="AG17" i="15"/>
  <c r="AF17" i="15"/>
  <c r="AF19" i="15"/>
  <c r="AE18" i="15"/>
  <c r="AF18" i="15"/>
  <c r="AE17" i="15"/>
  <c r="AG18" i="15"/>
  <c r="AE19" i="15"/>
  <c r="AD16" i="15"/>
  <c r="AD18" i="15"/>
  <c r="AF21" i="15"/>
  <c r="AG23" i="15"/>
  <c r="AD19" i="15"/>
  <c r="AE21" i="15"/>
  <c r="AG20" i="15"/>
  <c r="AD15" i="15"/>
  <c r="AG21" i="15"/>
  <c r="AG19" i="15"/>
  <c r="AF20" i="15"/>
  <c r="AF4" i="15"/>
  <c r="AG25" i="15"/>
  <c r="AG4" i="15"/>
  <c r="AF6" i="15"/>
  <c r="AE25" i="15"/>
  <c r="AF23" i="15"/>
  <c r="AG22" i="15"/>
  <c r="AD17" i="15"/>
  <c r="AE4" i="15"/>
  <c r="AG24" i="15"/>
  <c r="AG26" i="15"/>
  <c r="AE5" i="15"/>
  <c r="AE20" i="15"/>
  <c r="AD21" i="15"/>
  <c r="AE7" i="15"/>
  <c r="AE26" i="15"/>
  <c r="AF24" i="15"/>
  <c r="AF22" i="15"/>
  <c r="AD22" i="15"/>
  <c r="AD23" i="15"/>
  <c r="AE22" i="15"/>
  <c r="AG10" i="15"/>
  <c r="AE23" i="15"/>
  <c r="AE24" i="15"/>
  <c r="AD25" i="15"/>
  <c r="AE8" i="15"/>
  <c r="AF25" i="15"/>
  <c r="AD20" i="15"/>
  <c r="AD26" i="15"/>
  <c r="AD24" i="15"/>
  <c r="AF26" i="15"/>
  <c r="B16" i="40" l="1"/>
  <c r="B14" i="40"/>
  <c r="B12" i="40"/>
  <c r="B17" i="40"/>
  <c r="B15" i="40"/>
  <c r="B13" i="40"/>
  <c r="B11" i="40"/>
  <c r="B8" i="40"/>
  <c r="B9" i="40"/>
  <c r="C6" i="34"/>
  <c r="O33" i="6" s="1"/>
  <c r="Q8" i="47" s="1"/>
  <c r="B26" i="40"/>
  <c r="B10" i="40"/>
  <c r="B7" i="40"/>
  <c r="B22" i="20"/>
  <c r="B24" i="40"/>
  <c r="B21" i="40"/>
  <c r="B5" i="40"/>
  <c r="B6" i="40"/>
  <c r="B25" i="40"/>
  <c r="B4" i="40"/>
  <c r="B27" i="40"/>
  <c r="B23" i="40"/>
  <c r="B18" i="40"/>
  <c r="B22" i="40"/>
  <c r="B19" i="40"/>
  <c r="B12" i="20"/>
  <c r="B13" i="20"/>
  <c r="B25" i="20"/>
  <c r="AA15" i="47"/>
  <c r="Z86" i="1"/>
  <c r="AA12" i="47"/>
  <c r="Z83" i="1"/>
  <c r="H10" i="47"/>
  <c r="I10" i="47" s="1"/>
  <c r="H15" i="47" s="1"/>
  <c r="Z81" i="1"/>
  <c r="H9" i="47"/>
  <c r="I9" i="47" s="1"/>
  <c r="H16" i="47" s="1"/>
  <c r="Z82" i="1"/>
  <c r="AA14" i="47"/>
  <c r="Z85" i="1"/>
  <c r="AA16" i="47"/>
  <c r="Z87" i="1"/>
  <c r="AA13" i="47"/>
  <c r="Z84" i="1"/>
  <c r="B20" i="40"/>
  <c r="B26" i="45"/>
  <c r="C9" i="34"/>
  <c r="O36" i="6" s="1"/>
  <c r="C8" i="34"/>
  <c r="O35" i="6" s="1"/>
  <c r="C10" i="34"/>
  <c r="O37" i="6" s="1"/>
  <c r="B24" i="20"/>
  <c r="B15" i="20"/>
  <c r="B20" i="20"/>
  <c r="B26" i="20"/>
  <c r="B16" i="20"/>
  <c r="B10" i="20"/>
  <c r="B27" i="20"/>
  <c r="B23" i="20"/>
  <c r="B5" i="20"/>
  <c r="B21" i="20"/>
  <c r="B18" i="20"/>
  <c r="B14" i="20"/>
  <c r="B11" i="20"/>
  <c r="B16" i="45"/>
  <c r="B20" i="45"/>
  <c r="B17" i="45"/>
  <c r="B18" i="45"/>
  <c r="B21" i="45"/>
  <c r="B14" i="45"/>
  <c r="B15" i="45"/>
  <c r="B19" i="45"/>
  <c r="B10" i="45"/>
  <c r="B22" i="45"/>
  <c r="B11" i="45"/>
  <c r="B12" i="45"/>
  <c r="B4" i="45"/>
  <c r="B5" i="45"/>
  <c r="B13" i="45"/>
  <c r="B24" i="45"/>
  <c r="B6" i="45"/>
  <c r="B23" i="45"/>
  <c r="B7" i="45"/>
  <c r="B9" i="45"/>
  <c r="B8" i="45"/>
  <c r="B25" i="45"/>
  <c r="B27" i="45"/>
  <c r="B24" i="10"/>
  <c r="B17" i="20"/>
  <c r="B19" i="20"/>
  <c r="B9" i="20"/>
  <c r="B9" i="10"/>
  <c r="B6" i="10"/>
  <c r="C14" i="34"/>
  <c r="O41" i="6" s="1"/>
  <c r="C7" i="34"/>
  <c r="O34" i="6" s="1"/>
  <c r="B4" i="20"/>
  <c r="B8" i="20"/>
  <c r="C13" i="34"/>
  <c r="O40" i="6" s="1"/>
  <c r="C12" i="34"/>
  <c r="S12" i="34" s="1"/>
  <c r="C11" i="34"/>
  <c r="O38" i="6" s="1"/>
  <c r="B22" i="30"/>
  <c r="B6" i="20"/>
  <c r="B7" i="20"/>
  <c r="B21" i="10"/>
  <c r="B20" i="10"/>
  <c r="B16" i="10"/>
  <c r="B15" i="10"/>
  <c r="B8" i="10"/>
  <c r="B5" i="10"/>
  <c r="B25" i="15"/>
  <c r="B19" i="10"/>
  <c r="B14" i="10"/>
  <c r="B13" i="10"/>
  <c r="B10" i="10"/>
  <c r="B4" i="10"/>
  <c r="B27" i="10"/>
  <c r="B17" i="10"/>
  <c r="B23" i="10"/>
  <c r="B18" i="10"/>
  <c r="B22" i="10"/>
  <c r="B25" i="10"/>
  <c r="B11" i="10"/>
  <c r="B12" i="10"/>
  <c r="B7" i="10"/>
  <c r="B26" i="10"/>
  <c r="B25" i="30"/>
  <c r="B23" i="30"/>
  <c r="B12" i="30"/>
  <c r="B14" i="30"/>
  <c r="B19" i="30"/>
  <c r="B18" i="30"/>
  <c r="B20" i="30"/>
  <c r="B11" i="30"/>
  <c r="B10" i="30"/>
  <c r="B13" i="30"/>
  <c r="B20" i="15"/>
  <c r="B18" i="15"/>
  <c r="B8" i="15"/>
  <c r="B16" i="15"/>
  <c r="B13" i="15"/>
  <c r="AA6" i="34"/>
  <c r="B15" i="30"/>
  <c r="B17" i="30"/>
  <c r="B21" i="30"/>
  <c r="B16" i="30"/>
  <c r="B7" i="30"/>
  <c r="B9" i="30"/>
  <c r="B5" i="30"/>
  <c r="B26" i="30"/>
  <c r="B4" i="30"/>
  <c r="B24" i="30"/>
  <c r="B8" i="30"/>
  <c r="B6" i="30"/>
  <c r="B27" i="30"/>
  <c r="B24" i="15"/>
  <c r="B9" i="15"/>
  <c r="B7" i="15"/>
  <c r="B26" i="15"/>
  <c r="B15" i="15"/>
  <c r="B23" i="15"/>
  <c r="B5" i="15"/>
  <c r="B21" i="15"/>
  <c r="B22" i="15"/>
  <c r="B11" i="15"/>
  <c r="B6" i="15"/>
  <c r="B10" i="15"/>
  <c r="B19" i="15"/>
  <c r="B4" i="15"/>
  <c r="B17" i="15"/>
  <c r="B14" i="15"/>
  <c r="B12" i="15"/>
  <c r="B27" i="15"/>
  <c r="G6" i="34" l="1"/>
  <c r="S33" i="6" s="1"/>
  <c r="E9" i="34"/>
  <c r="Q36" i="6" s="1"/>
  <c r="Z14" i="34"/>
  <c r="J6" i="34"/>
  <c r="V33" i="6" s="1"/>
  <c r="H6" i="34"/>
  <c r="T33" i="6" s="1"/>
  <c r="L9" i="34"/>
  <c r="T6" i="34"/>
  <c r="M6" i="34"/>
  <c r="R6" i="34"/>
  <c r="U6" i="34"/>
  <c r="P6" i="34"/>
  <c r="S6" i="34"/>
  <c r="L6" i="34"/>
  <c r="V6" i="34"/>
  <c r="C8" i="39"/>
  <c r="C48" i="6" s="1"/>
  <c r="AU81" i="1" s="1"/>
  <c r="S7" i="34"/>
  <c r="Q6" i="34"/>
  <c r="Z6" i="34"/>
  <c r="I6" i="34"/>
  <c r="U33" i="6" s="1"/>
  <c r="F6" i="34"/>
  <c r="R33" i="6" s="1"/>
  <c r="O6" i="34"/>
  <c r="X6" i="34"/>
  <c r="U14" i="34"/>
  <c r="L14" i="34"/>
  <c r="K6" i="34"/>
  <c r="W33" i="6" s="1"/>
  <c r="Y6" i="34"/>
  <c r="D6" i="34"/>
  <c r="P33" i="6" s="1"/>
  <c r="E6" i="34"/>
  <c r="Q33" i="6" s="1"/>
  <c r="N6" i="34"/>
  <c r="W6" i="34"/>
  <c r="F9" i="34"/>
  <c r="R36" i="6" s="1"/>
  <c r="I9" i="34"/>
  <c r="U36" i="6" s="1"/>
  <c r="Q9" i="34"/>
  <c r="T9" i="34"/>
  <c r="F7" i="34"/>
  <c r="R34" i="6" s="1"/>
  <c r="AN79" i="1"/>
  <c r="M7" i="34"/>
  <c r="Z7" i="34"/>
  <c r="H7" i="34"/>
  <c r="T34" i="6" s="1"/>
  <c r="C7" i="39"/>
  <c r="C47" i="6" s="1"/>
  <c r="N10" i="47" s="1"/>
  <c r="C11" i="39"/>
  <c r="C51" i="6" s="1"/>
  <c r="AU84" i="1" s="1"/>
  <c r="C10" i="39"/>
  <c r="C50" i="6" s="1"/>
  <c r="X29" i="47" s="1"/>
  <c r="C6" i="39"/>
  <c r="C46" i="6" s="1"/>
  <c r="AU79" i="1" s="1"/>
  <c r="Q11" i="34"/>
  <c r="T11" i="34"/>
  <c r="X11" i="34"/>
  <c r="S11" i="34"/>
  <c r="P11" i="34"/>
  <c r="H11" i="34"/>
  <c r="T38" i="6" s="1"/>
  <c r="N11" i="34"/>
  <c r="U11" i="34"/>
  <c r="Y11" i="34"/>
  <c r="K11" i="34"/>
  <c r="W38" i="6" s="1"/>
  <c r="F11" i="34"/>
  <c r="R38" i="6" s="1"/>
  <c r="M11" i="34"/>
  <c r="R7" i="34"/>
  <c r="I7" i="34"/>
  <c r="U34" i="6" s="1"/>
  <c r="P7" i="34"/>
  <c r="AA7" i="34"/>
  <c r="N7" i="34"/>
  <c r="U7" i="34"/>
  <c r="E7" i="34"/>
  <c r="Q34" i="6" s="1"/>
  <c r="W7" i="34"/>
  <c r="K7" i="34"/>
  <c r="W34" i="6" s="1"/>
  <c r="D7" i="34"/>
  <c r="P34" i="6" s="1"/>
  <c r="Q14" i="34"/>
  <c r="W14" i="34"/>
  <c r="Y7" i="34"/>
  <c r="J7" i="34"/>
  <c r="V34" i="6" s="1"/>
  <c r="Q7" i="34"/>
  <c r="X7" i="34"/>
  <c r="O7" i="34"/>
  <c r="G7" i="34"/>
  <c r="S34" i="6" s="1"/>
  <c r="V7" i="34"/>
  <c r="K14" i="34"/>
  <c r="W41" i="6" s="1"/>
  <c r="T7" i="34"/>
  <c r="L7" i="34"/>
  <c r="C13" i="39"/>
  <c r="C53" i="6" s="1"/>
  <c r="X32" i="47" s="1"/>
  <c r="C12" i="39"/>
  <c r="C52" i="6" s="1"/>
  <c r="AU85" i="1" s="1"/>
  <c r="C9" i="39"/>
  <c r="C49" i="6" s="1"/>
  <c r="AU82" i="1" s="1"/>
  <c r="C14" i="39"/>
  <c r="C54" i="6" s="1"/>
  <c r="X33" i="47" s="1"/>
  <c r="V9" i="34"/>
  <c r="AA9" i="34"/>
  <c r="P9" i="34"/>
  <c r="Y9" i="34"/>
  <c r="S9" i="34"/>
  <c r="M9" i="34"/>
  <c r="O9" i="34"/>
  <c r="U9" i="34"/>
  <c r="G9" i="34"/>
  <c r="S36" i="6" s="1"/>
  <c r="Z9" i="34"/>
  <c r="N9" i="34"/>
  <c r="K9" i="34"/>
  <c r="W36" i="6" s="1"/>
  <c r="X9" i="34"/>
  <c r="R9" i="34"/>
  <c r="W9" i="34"/>
  <c r="J9" i="34"/>
  <c r="V36" i="6" s="1"/>
  <c r="D9" i="34"/>
  <c r="P36" i="6" s="1"/>
  <c r="H9" i="34"/>
  <c r="T36" i="6" s="1"/>
  <c r="Q13" i="34"/>
  <c r="U8" i="34"/>
  <c r="S13" i="34"/>
  <c r="G8" i="34"/>
  <c r="S35" i="6" s="1"/>
  <c r="L10" i="34"/>
  <c r="M10" i="34"/>
  <c r="J13" i="34"/>
  <c r="V40" i="6" s="1"/>
  <c r="I8" i="34"/>
  <c r="U35" i="6" s="1"/>
  <c r="V10" i="34"/>
  <c r="Z13" i="34"/>
  <c r="E8" i="34"/>
  <c r="Q35" i="6" s="1"/>
  <c r="E10" i="34"/>
  <c r="Q37" i="6" s="1"/>
  <c r="L13" i="34"/>
  <c r="H13" i="34"/>
  <c r="T40" i="6" s="1"/>
  <c r="F8" i="34"/>
  <c r="R35" i="6" s="1"/>
  <c r="R10" i="34"/>
  <c r="Y13" i="34"/>
  <c r="Z8" i="34"/>
  <c r="W8" i="34"/>
  <c r="O10" i="34"/>
  <c r="I13" i="34"/>
  <c r="U40" i="6" s="1"/>
  <c r="J8" i="34"/>
  <c r="V35" i="6" s="1"/>
  <c r="O8" i="34"/>
  <c r="E13" i="34"/>
  <c r="Q40" i="6" s="1"/>
  <c r="H8" i="34"/>
  <c r="T35" i="6" s="1"/>
  <c r="W10" i="34"/>
  <c r="C6" i="19"/>
  <c r="C20" i="6" s="1"/>
  <c r="S79" i="1" s="1"/>
  <c r="AA28" i="47"/>
  <c r="AN87" i="1"/>
  <c r="AA25" i="47"/>
  <c r="AN84" i="1"/>
  <c r="I14" i="34"/>
  <c r="U41" i="6" s="1"/>
  <c r="AA24" i="47"/>
  <c r="AN83" i="1"/>
  <c r="T14" i="34"/>
  <c r="G14" i="34"/>
  <c r="S41" i="6" s="1"/>
  <c r="O14" i="34"/>
  <c r="P14" i="34"/>
  <c r="H14" i="34"/>
  <c r="T41" i="6" s="1"/>
  <c r="W11" i="34"/>
  <c r="I11" i="34"/>
  <c r="U38" i="6" s="1"/>
  <c r="J11" i="34"/>
  <c r="V38" i="6" s="1"/>
  <c r="AA27" i="47"/>
  <c r="AN86" i="1"/>
  <c r="Q6" i="47"/>
  <c r="AN81" i="1"/>
  <c r="AA14" i="34"/>
  <c r="J14" i="34"/>
  <c r="V41" i="6" s="1"/>
  <c r="D14" i="34"/>
  <c r="P41" i="6" s="1"/>
  <c r="R14" i="34"/>
  <c r="E11" i="34"/>
  <c r="Q38" i="6" s="1"/>
  <c r="R11" i="34"/>
  <c r="AA11" i="34"/>
  <c r="Q5" i="47"/>
  <c r="AN82" i="1"/>
  <c r="V14" i="34"/>
  <c r="S14" i="34"/>
  <c r="N14" i="34"/>
  <c r="Z11" i="34"/>
  <c r="D11" i="34"/>
  <c r="P38" i="6" s="1"/>
  <c r="L11" i="34"/>
  <c r="F13" i="34"/>
  <c r="R40" i="6" s="1"/>
  <c r="AA13" i="34"/>
  <c r="P8" i="34"/>
  <c r="M8" i="34"/>
  <c r="J10" i="34"/>
  <c r="V37" i="6" s="1"/>
  <c r="F14" i="34"/>
  <c r="R41" i="6" s="1"/>
  <c r="E14" i="34"/>
  <c r="Q41" i="6" s="1"/>
  <c r="X14" i="34"/>
  <c r="Y14" i="34"/>
  <c r="M14" i="34"/>
  <c r="O11" i="34"/>
  <c r="V11" i="34"/>
  <c r="G11" i="34"/>
  <c r="S38" i="6" s="1"/>
  <c r="X13" i="34"/>
  <c r="T13" i="34"/>
  <c r="L8" i="34"/>
  <c r="V8" i="34"/>
  <c r="U10" i="34"/>
  <c r="N11" i="47"/>
  <c r="Q7" i="47"/>
  <c r="AN80" i="1"/>
  <c r="U13" i="34"/>
  <c r="D13" i="34"/>
  <c r="P40" i="6" s="1"/>
  <c r="K13" i="34"/>
  <c r="W40" i="6" s="1"/>
  <c r="AA8" i="34"/>
  <c r="D8" i="34"/>
  <c r="P35" i="6" s="1"/>
  <c r="P10" i="34"/>
  <c r="N13" i="34"/>
  <c r="O13" i="34"/>
  <c r="K8" i="34"/>
  <c r="W35" i="6" s="1"/>
  <c r="S8" i="34"/>
  <c r="S10" i="34"/>
  <c r="K10" i="34"/>
  <c r="W37" i="6" s="1"/>
  <c r="R13" i="34"/>
  <c r="V13" i="34"/>
  <c r="P13" i="34"/>
  <c r="T8" i="34"/>
  <c r="X8" i="34"/>
  <c r="Y8" i="34"/>
  <c r="X10" i="34"/>
  <c r="Y10" i="34"/>
  <c r="M13" i="34"/>
  <c r="G13" i="34"/>
  <c r="S40" i="6" s="1"/>
  <c r="W13" i="34"/>
  <c r="Q8" i="34"/>
  <c r="R8" i="34"/>
  <c r="N8" i="34"/>
  <c r="H10" i="34"/>
  <c r="T37" i="6" s="1"/>
  <c r="F10" i="34"/>
  <c r="R37" i="6" s="1"/>
  <c r="N10" i="34"/>
  <c r="G10" i="34"/>
  <c r="S37" i="6" s="1"/>
  <c r="Q10" i="34"/>
  <c r="AA10" i="34"/>
  <c r="I10" i="34"/>
  <c r="U37" i="6" s="1"/>
  <c r="T10" i="34"/>
  <c r="Z10" i="34"/>
  <c r="D10" i="34"/>
  <c r="P37" i="6" s="1"/>
  <c r="T12" i="34"/>
  <c r="V12" i="34"/>
  <c r="F12" i="34"/>
  <c r="R39" i="6" s="1"/>
  <c r="H12" i="34"/>
  <c r="T39" i="6" s="1"/>
  <c r="J12" i="34"/>
  <c r="V39" i="6" s="1"/>
  <c r="Y12" i="34"/>
  <c r="L12" i="34"/>
  <c r="K12" i="34"/>
  <c r="W39" i="6" s="1"/>
  <c r="D12" i="34"/>
  <c r="P39" i="6" s="1"/>
  <c r="R12" i="34"/>
  <c r="W12" i="34"/>
  <c r="X12" i="34"/>
  <c r="G12" i="34"/>
  <c r="S39" i="6" s="1"/>
  <c r="P12" i="34"/>
  <c r="N12" i="34"/>
  <c r="AA12" i="34"/>
  <c r="Z12" i="34"/>
  <c r="C8" i="19"/>
  <c r="C22" i="6" s="1"/>
  <c r="C7" i="19"/>
  <c r="C21" i="6" s="1"/>
  <c r="C6" i="44"/>
  <c r="O46" i="6" s="1"/>
  <c r="C7" i="44"/>
  <c r="O47" i="6" s="1"/>
  <c r="C14" i="44"/>
  <c r="O54" i="6" s="1"/>
  <c r="C8" i="44"/>
  <c r="O48" i="6" s="1"/>
  <c r="C9" i="44"/>
  <c r="O49" i="6" s="1"/>
  <c r="C10" i="44"/>
  <c r="O50" i="6" s="1"/>
  <c r="C11" i="44"/>
  <c r="O51" i="6" s="1"/>
  <c r="C13" i="44"/>
  <c r="O53" i="6" s="1"/>
  <c r="C12" i="44"/>
  <c r="O52" i="6" s="1"/>
  <c r="C12" i="19"/>
  <c r="C26" i="6" s="1"/>
  <c r="C9" i="19"/>
  <c r="C23" i="6" s="1"/>
  <c r="C13" i="19"/>
  <c r="C27" i="6" s="1"/>
  <c r="C11" i="19"/>
  <c r="C25" i="6" s="1"/>
  <c r="C10" i="19"/>
  <c r="C24" i="6" s="1"/>
  <c r="C14" i="19"/>
  <c r="C28" i="6" s="1"/>
  <c r="Q12" i="34"/>
  <c r="O39" i="6"/>
  <c r="U12" i="34"/>
  <c r="I12" i="34"/>
  <c r="U39" i="6" s="1"/>
  <c r="E12" i="34"/>
  <c r="Q39" i="6" s="1"/>
  <c r="O12" i="34"/>
  <c r="M12" i="34"/>
  <c r="C8" i="9"/>
  <c r="C7" i="9"/>
  <c r="C12" i="9"/>
  <c r="C11" i="9"/>
  <c r="C10" i="9"/>
  <c r="C13" i="9"/>
  <c r="C9" i="9"/>
  <c r="C6" i="9"/>
  <c r="C14" i="9"/>
  <c r="Y8" i="39"/>
  <c r="T8" i="39"/>
  <c r="I8" i="39"/>
  <c r="I48" i="6" s="1"/>
  <c r="U8" i="39"/>
  <c r="AA8" i="39"/>
  <c r="C6" i="29"/>
  <c r="C33" i="6" s="1"/>
  <c r="C8" i="29"/>
  <c r="C35" i="6" s="1"/>
  <c r="C7" i="29"/>
  <c r="C34" i="6" s="1"/>
  <c r="C9" i="29"/>
  <c r="C36" i="6" s="1"/>
  <c r="C10" i="29"/>
  <c r="C37" i="6" s="1"/>
  <c r="C11" i="29"/>
  <c r="C38" i="6" s="1"/>
  <c r="C12" i="29"/>
  <c r="C39" i="6" s="1"/>
  <c r="C13" i="29"/>
  <c r="C40" i="6" s="1"/>
  <c r="C14" i="29"/>
  <c r="C41" i="6" s="1"/>
  <c r="C7" i="14"/>
  <c r="O8" i="6" s="1"/>
  <c r="C6" i="14"/>
  <c r="O7" i="6" s="1"/>
  <c r="C8" i="14"/>
  <c r="O9" i="6" s="1"/>
  <c r="C9" i="14"/>
  <c r="O10" i="6" s="1"/>
  <c r="C10" i="14"/>
  <c r="O11" i="6" s="1"/>
  <c r="C11" i="14"/>
  <c r="O12" i="6" s="1"/>
  <c r="L84" i="1" s="1"/>
  <c r="C12" i="14"/>
  <c r="O13" i="6" s="1"/>
  <c r="L85" i="1" s="1"/>
  <c r="C13" i="14"/>
  <c r="O14" i="6" s="1"/>
  <c r="L86" i="1" s="1"/>
  <c r="C14" i="14"/>
  <c r="O15" i="6" s="1"/>
  <c r="L87" i="1" s="1"/>
  <c r="Z6" i="39" l="1"/>
  <c r="P8" i="39"/>
  <c r="D8" i="39"/>
  <c r="D48" i="6" s="1"/>
  <c r="J6" i="39"/>
  <c r="J46" i="6" s="1"/>
  <c r="X8" i="39"/>
  <c r="M8" i="39"/>
  <c r="W6" i="39"/>
  <c r="K8" i="39"/>
  <c r="K48" i="6" s="1"/>
  <c r="G8" i="39"/>
  <c r="G48" i="6" s="1"/>
  <c r="J8" i="39"/>
  <c r="J48" i="6" s="1"/>
  <c r="W8" i="39"/>
  <c r="P6" i="39"/>
  <c r="O8" i="39"/>
  <c r="H8" i="39"/>
  <c r="H48" i="6" s="1"/>
  <c r="Q8" i="39"/>
  <c r="L8" i="39"/>
  <c r="N8" i="39"/>
  <c r="M7" i="39"/>
  <c r="I8" i="44"/>
  <c r="U48" i="6" s="1"/>
  <c r="G9" i="39"/>
  <c r="G49" i="6" s="1"/>
  <c r="F6" i="39"/>
  <c r="F46" i="6" s="1"/>
  <c r="M6" i="39"/>
  <c r="Z8" i="39"/>
  <c r="F8" i="39"/>
  <c r="F48" i="6" s="1"/>
  <c r="S8" i="39"/>
  <c r="R8" i="39"/>
  <c r="V8" i="39"/>
  <c r="E8" i="39"/>
  <c r="E48" i="6" s="1"/>
  <c r="N9" i="47"/>
  <c r="S9" i="39"/>
  <c r="T7" i="39"/>
  <c r="O7" i="39"/>
  <c r="N9" i="39"/>
  <c r="W9" i="39"/>
  <c r="Y7" i="39"/>
  <c r="F9" i="39"/>
  <c r="F49" i="6" s="1"/>
  <c r="H14" i="19"/>
  <c r="H28" i="6" s="1"/>
  <c r="G14" i="44"/>
  <c r="S54" i="6" s="1"/>
  <c r="Q7" i="39"/>
  <c r="V7" i="39"/>
  <c r="D9" i="39"/>
  <c r="D49" i="6" s="1"/>
  <c r="Q9" i="39"/>
  <c r="N12" i="47"/>
  <c r="F7" i="39"/>
  <c r="F47" i="6" s="1"/>
  <c r="K7" i="39"/>
  <c r="K47" i="6" s="1"/>
  <c r="E9" i="39"/>
  <c r="E49" i="6" s="1"/>
  <c r="J9" i="39"/>
  <c r="J49" i="6" s="1"/>
  <c r="Y9" i="39"/>
  <c r="S12" i="39"/>
  <c r="R7" i="39"/>
  <c r="G7" i="39"/>
  <c r="G47" i="6" s="1"/>
  <c r="AA7" i="39"/>
  <c r="L7" i="39"/>
  <c r="N7" i="39"/>
  <c r="L9" i="39"/>
  <c r="T9" i="39"/>
  <c r="I9" i="39"/>
  <c r="I49" i="6" s="1"/>
  <c r="K9" i="39"/>
  <c r="K49" i="6" s="1"/>
  <c r="AU80" i="1"/>
  <c r="Z7" i="39"/>
  <c r="P7" i="39"/>
  <c r="I7" i="39"/>
  <c r="I47" i="6" s="1"/>
  <c r="D7" i="39"/>
  <c r="D47" i="6" s="1"/>
  <c r="W7" i="39"/>
  <c r="P9" i="39"/>
  <c r="V9" i="39"/>
  <c r="U9" i="39"/>
  <c r="H9" i="39"/>
  <c r="H49" i="6" s="1"/>
  <c r="N11" i="39"/>
  <c r="Z6" i="44"/>
  <c r="J7" i="44"/>
  <c r="V47" i="6" s="1"/>
  <c r="L7" i="44"/>
  <c r="K7" i="44"/>
  <c r="W47" i="6" s="1"/>
  <c r="U12" i="39"/>
  <c r="P14" i="39"/>
  <c r="W11" i="39"/>
  <c r="R14" i="39"/>
  <c r="F11" i="39"/>
  <c r="F51" i="6" s="1"/>
  <c r="P12" i="19"/>
  <c r="L12" i="19"/>
  <c r="T12" i="19"/>
  <c r="F12" i="19"/>
  <c r="F26" i="6" s="1"/>
  <c r="G12" i="19"/>
  <c r="G26" i="6" s="1"/>
  <c r="S14" i="39"/>
  <c r="I11" i="39"/>
  <c r="I51" i="6" s="1"/>
  <c r="Y14" i="39"/>
  <c r="D11" i="39"/>
  <c r="D51" i="6" s="1"/>
  <c r="M11" i="39"/>
  <c r="X14" i="39"/>
  <c r="J11" i="39"/>
  <c r="J51" i="6" s="1"/>
  <c r="T11" i="39"/>
  <c r="U11" i="39"/>
  <c r="X30" i="47"/>
  <c r="Q14" i="39"/>
  <c r="Y11" i="39"/>
  <c r="E11" i="39"/>
  <c r="E51" i="6" s="1"/>
  <c r="X11" i="39"/>
  <c r="L6" i="19"/>
  <c r="V13" i="39"/>
  <c r="AA13" i="39"/>
  <c r="H10" i="39"/>
  <c r="H50" i="6" s="1"/>
  <c r="D13" i="39"/>
  <c r="D53" i="6" s="1"/>
  <c r="H13" i="39"/>
  <c r="H53" i="6" s="1"/>
  <c r="R10" i="39"/>
  <c r="S13" i="39"/>
  <c r="U10" i="39"/>
  <c r="I10" i="39"/>
  <c r="I50" i="6" s="1"/>
  <c r="X13" i="39"/>
  <c r="P10" i="39"/>
  <c r="D10" i="39"/>
  <c r="D50" i="6" s="1"/>
  <c r="X6" i="19"/>
  <c r="U6" i="19"/>
  <c r="Q6" i="19"/>
  <c r="G6" i="19"/>
  <c r="G20" i="6" s="1"/>
  <c r="K6" i="19"/>
  <c r="K20" i="6" s="1"/>
  <c r="I6" i="19"/>
  <c r="I20" i="6" s="1"/>
  <c r="J6" i="19"/>
  <c r="J20" i="6" s="1"/>
  <c r="S6" i="19"/>
  <c r="T6" i="19"/>
  <c r="F6" i="19"/>
  <c r="F20" i="6" s="1"/>
  <c r="O6" i="19"/>
  <c r="Y6" i="19"/>
  <c r="R6" i="19"/>
  <c r="AA6" i="19"/>
  <c r="E6" i="19"/>
  <c r="E20" i="6" s="1"/>
  <c r="N6" i="19"/>
  <c r="W6" i="19"/>
  <c r="H6" i="19"/>
  <c r="H20" i="6" s="1"/>
  <c r="P6" i="19"/>
  <c r="Z6" i="19"/>
  <c r="D6" i="19"/>
  <c r="D20" i="6" s="1"/>
  <c r="M6" i="19"/>
  <c r="V6" i="19"/>
  <c r="Y6" i="44"/>
  <c r="D6" i="44"/>
  <c r="P46" i="6" s="1"/>
  <c r="R6" i="44"/>
  <c r="J8" i="44"/>
  <c r="V48" i="6" s="1"/>
  <c r="H6" i="44"/>
  <c r="T46" i="6" s="1"/>
  <c r="N6" i="44"/>
  <c r="W13" i="39"/>
  <c r="P13" i="39"/>
  <c r="E10" i="39"/>
  <c r="E50" i="6" s="1"/>
  <c r="M10" i="39"/>
  <c r="AA10" i="39"/>
  <c r="R13" i="39"/>
  <c r="M13" i="39"/>
  <c r="K13" i="39"/>
  <c r="K53" i="6" s="1"/>
  <c r="Y13" i="39"/>
  <c r="V10" i="39"/>
  <c r="X10" i="39"/>
  <c r="J10" i="39"/>
  <c r="J50" i="6" s="1"/>
  <c r="E14" i="39"/>
  <c r="E54" i="6" s="1"/>
  <c r="D14" i="39"/>
  <c r="D54" i="6" s="1"/>
  <c r="N14" i="39"/>
  <c r="G13" i="39"/>
  <c r="G53" i="6" s="1"/>
  <c r="L13" i="39"/>
  <c r="Q13" i="39"/>
  <c r="E13" i="39"/>
  <c r="E53" i="6" s="1"/>
  <c r="T13" i="39"/>
  <c r="N13" i="39"/>
  <c r="T10" i="39"/>
  <c r="Z10" i="39"/>
  <c r="F10" i="39"/>
  <c r="F50" i="6" s="1"/>
  <c r="Q10" i="39"/>
  <c r="S10" i="39"/>
  <c r="Y10" i="39"/>
  <c r="O11" i="39"/>
  <c r="S11" i="39"/>
  <c r="Z11" i="39"/>
  <c r="AA11" i="39"/>
  <c r="G11" i="39"/>
  <c r="G51" i="6" s="1"/>
  <c r="Q11" i="39"/>
  <c r="AU83" i="1"/>
  <c r="AU86" i="1"/>
  <c r="I14" i="39"/>
  <c r="I54" i="6" s="1"/>
  <c r="M14" i="39"/>
  <c r="H14" i="39"/>
  <c r="H54" i="6" s="1"/>
  <c r="J7" i="39"/>
  <c r="J47" i="6" s="1"/>
  <c r="X7" i="39"/>
  <c r="H7" i="39"/>
  <c r="H47" i="6" s="1"/>
  <c r="S7" i="39"/>
  <c r="U7" i="39"/>
  <c r="E7" i="39"/>
  <c r="E47" i="6" s="1"/>
  <c r="U13" i="39"/>
  <c r="I13" i="39"/>
  <c r="I53" i="6" s="1"/>
  <c r="Z13" i="39"/>
  <c r="J13" i="39"/>
  <c r="J53" i="6" s="1"/>
  <c r="F13" i="39"/>
  <c r="F53" i="6" s="1"/>
  <c r="O13" i="39"/>
  <c r="O9" i="39"/>
  <c r="Z9" i="39"/>
  <c r="R9" i="39"/>
  <c r="X9" i="39"/>
  <c r="M9" i="39"/>
  <c r="AA9" i="39"/>
  <c r="K10" i="39"/>
  <c r="K50" i="6" s="1"/>
  <c r="G10" i="39"/>
  <c r="G50" i="6" s="1"/>
  <c r="O10" i="39"/>
  <c r="W10" i="39"/>
  <c r="N10" i="39"/>
  <c r="L10" i="39"/>
  <c r="H11" i="39"/>
  <c r="H51" i="6" s="1"/>
  <c r="R11" i="39"/>
  <c r="P11" i="39"/>
  <c r="K11" i="39"/>
  <c r="K51" i="6" s="1"/>
  <c r="V11" i="39"/>
  <c r="L11" i="39"/>
  <c r="V6" i="39"/>
  <c r="X31" i="47"/>
  <c r="O6" i="39"/>
  <c r="O12" i="39"/>
  <c r="X6" i="39"/>
  <c r="Q6" i="39"/>
  <c r="R6" i="39"/>
  <c r="K6" i="39"/>
  <c r="K46" i="6" s="1"/>
  <c r="E6" i="39"/>
  <c r="E46" i="6" s="1"/>
  <c r="L6" i="39"/>
  <c r="X12" i="39"/>
  <c r="Y6" i="39"/>
  <c r="I6" i="39"/>
  <c r="I46" i="6" s="1"/>
  <c r="S6" i="39"/>
  <c r="D6" i="39"/>
  <c r="D46" i="6" s="1"/>
  <c r="AA12" i="39"/>
  <c r="G6" i="39"/>
  <c r="G46" i="6" s="1"/>
  <c r="H6" i="39"/>
  <c r="H46" i="6" s="1"/>
  <c r="AA6" i="39"/>
  <c r="U6" i="39"/>
  <c r="N6" i="39"/>
  <c r="T6" i="39"/>
  <c r="Q12" i="39"/>
  <c r="L14" i="19"/>
  <c r="N8" i="19"/>
  <c r="V8" i="19"/>
  <c r="U6" i="44"/>
  <c r="X6" i="44"/>
  <c r="M6" i="44"/>
  <c r="K6" i="44"/>
  <c r="W46" i="6" s="1"/>
  <c r="L6" i="44"/>
  <c r="V6" i="44"/>
  <c r="P6" i="44"/>
  <c r="G6" i="44"/>
  <c r="S46" i="6" s="1"/>
  <c r="E6" i="44"/>
  <c r="Q46" i="6" s="1"/>
  <c r="I6" i="44"/>
  <c r="U46" i="6" s="1"/>
  <c r="S6" i="44"/>
  <c r="T6" i="44"/>
  <c r="H8" i="44"/>
  <c r="T48" i="6" s="1"/>
  <c r="O6" i="44"/>
  <c r="W6" i="44"/>
  <c r="J6" i="44"/>
  <c r="V46" i="6" s="1"/>
  <c r="Q6" i="44"/>
  <c r="AA6" i="44"/>
  <c r="F6" i="44"/>
  <c r="R46" i="6" s="1"/>
  <c r="Y14" i="44"/>
  <c r="S14" i="44"/>
  <c r="D14" i="44"/>
  <c r="P54" i="6" s="1"/>
  <c r="O14" i="44"/>
  <c r="U14" i="44"/>
  <c r="I14" i="44"/>
  <c r="U54" i="6" s="1"/>
  <c r="W14" i="44"/>
  <c r="J14" i="44"/>
  <c r="V54" i="6" s="1"/>
  <c r="W14" i="39"/>
  <c r="V14" i="39"/>
  <c r="F14" i="39"/>
  <c r="F54" i="6" s="1"/>
  <c r="T14" i="39"/>
  <c r="G14" i="39"/>
  <c r="G54" i="6" s="1"/>
  <c r="O14" i="39"/>
  <c r="U14" i="39"/>
  <c r="K14" i="39"/>
  <c r="K54" i="6" s="1"/>
  <c r="Z14" i="39"/>
  <c r="L14" i="39"/>
  <c r="AA14" i="39"/>
  <c r="J14" i="39"/>
  <c r="J54" i="6" s="1"/>
  <c r="AU87" i="1"/>
  <c r="J12" i="39"/>
  <c r="J52" i="6" s="1"/>
  <c r="P12" i="39"/>
  <c r="K12" i="39"/>
  <c r="K52" i="6" s="1"/>
  <c r="Y12" i="39"/>
  <c r="H12" i="39"/>
  <c r="H52" i="6" s="1"/>
  <c r="V12" i="39"/>
  <c r="F12" i="39"/>
  <c r="F52" i="6" s="1"/>
  <c r="I12" i="39"/>
  <c r="I52" i="6" s="1"/>
  <c r="N12" i="39"/>
  <c r="E12" i="39"/>
  <c r="E52" i="6" s="1"/>
  <c r="M12" i="39"/>
  <c r="T12" i="39"/>
  <c r="R12" i="39"/>
  <c r="L12" i="39"/>
  <c r="Z12" i="39"/>
  <c r="W12" i="39"/>
  <c r="D12" i="39"/>
  <c r="D52" i="6" s="1"/>
  <c r="G12" i="39"/>
  <c r="G52" i="6" s="1"/>
  <c r="Q14" i="19"/>
  <c r="I14" i="19"/>
  <c r="I28" i="6" s="1"/>
  <c r="R8" i="19"/>
  <c r="D8" i="19"/>
  <c r="D22" i="6" s="1"/>
  <c r="J9" i="19"/>
  <c r="J23" i="6" s="1"/>
  <c r="P14" i="19"/>
  <c r="AA14" i="19"/>
  <c r="R14" i="19"/>
  <c r="AA8" i="19"/>
  <c r="E8" i="19"/>
  <c r="E22" i="6" s="1"/>
  <c r="S9" i="19"/>
  <c r="E14" i="19"/>
  <c r="E28" i="6" s="1"/>
  <c r="S14" i="19"/>
  <c r="P8" i="19"/>
  <c r="O8" i="19"/>
  <c r="M8" i="19"/>
  <c r="I9" i="19"/>
  <c r="I23" i="6" s="1"/>
  <c r="K12" i="19"/>
  <c r="K26" i="6" s="1"/>
  <c r="N12" i="19"/>
  <c r="I12" i="19"/>
  <c r="I26" i="6" s="1"/>
  <c r="M12" i="19"/>
  <c r="O12" i="19"/>
  <c r="W12" i="19"/>
  <c r="E12" i="19"/>
  <c r="E26" i="6" s="1"/>
  <c r="Z12" i="19"/>
  <c r="S12" i="19"/>
  <c r="Y12" i="19"/>
  <c r="J12" i="19"/>
  <c r="J26" i="6" s="1"/>
  <c r="AA12" i="19"/>
  <c r="E9" i="47"/>
  <c r="Q12" i="19"/>
  <c r="X12" i="19"/>
  <c r="D12" i="19"/>
  <c r="D26" i="6" s="1"/>
  <c r="R12" i="19"/>
  <c r="U12" i="19"/>
  <c r="H12" i="19"/>
  <c r="H26" i="6" s="1"/>
  <c r="X7" i="19"/>
  <c r="Y7" i="19"/>
  <c r="J14" i="19"/>
  <c r="J28" i="6" s="1"/>
  <c r="Y14" i="19"/>
  <c r="F8" i="19"/>
  <c r="F22" i="6" s="1"/>
  <c r="T14" i="19"/>
  <c r="M14" i="19"/>
  <c r="G8" i="19"/>
  <c r="G22" i="6" s="1"/>
  <c r="M9" i="19"/>
  <c r="Z9" i="19"/>
  <c r="P7" i="19"/>
  <c r="O7" i="19"/>
  <c r="V7" i="19"/>
  <c r="I7" i="19"/>
  <c r="I21" i="6" s="1"/>
  <c r="T7" i="19"/>
  <c r="F14" i="19"/>
  <c r="F28" i="6" s="1"/>
  <c r="J8" i="19"/>
  <c r="J22" i="6" s="1"/>
  <c r="H8" i="19"/>
  <c r="H22" i="6" s="1"/>
  <c r="Q7" i="19"/>
  <c r="M7" i="19"/>
  <c r="S7" i="19"/>
  <c r="W7" i="19"/>
  <c r="G7" i="19"/>
  <c r="G21" i="6" s="1"/>
  <c r="N7" i="19"/>
  <c r="H14" i="44"/>
  <c r="T54" i="6" s="1"/>
  <c r="R14" i="44"/>
  <c r="T14" i="44"/>
  <c r="U8" i="44"/>
  <c r="Q8" i="44"/>
  <c r="V8" i="44"/>
  <c r="AA8" i="44"/>
  <c r="F8" i="44"/>
  <c r="R48" i="6" s="1"/>
  <c r="Y7" i="44"/>
  <c r="R8" i="44"/>
  <c r="F7" i="44"/>
  <c r="R47" i="6" s="1"/>
  <c r="R10" i="44"/>
  <c r="N13" i="44"/>
  <c r="E7" i="44"/>
  <c r="Q47" i="6" s="1"/>
  <c r="AA7" i="44"/>
  <c r="P10" i="44"/>
  <c r="K10" i="44"/>
  <c r="W50" i="6" s="1"/>
  <c r="F10" i="44"/>
  <c r="R50" i="6" s="1"/>
  <c r="N14" i="44"/>
  <c r="P8" i="44"/>
  <c r="Z8" i="44"/>
  <c r="Q10" i="44"/>
  <c r="K14" i="44"/>
  <c r="W54" i="6" s="1"/>
  <c r="Z14" i="44"/>
  <c r="M8" i="44"/>
  <c r="L8" i="44"/>
  <c r="W10" i="44"/>
  <c r="Z14" i="19"/>
  <c r="O14" i="19"/>
  <c r="Y8" i="19"/>
  <c r="I8" i="19"/>
  <c r="I22" i="6" s="1"/>
  <c r="U8" i="19"/>
  <c r="V14" i="19"/>
  <c r="K14" i="19"/>
  <c r="K28" i="6" s="1"/>
  <c r="X14" i="19"/>
  <c r="W8" i="19"/>
  <c r="Z8" i="19"/>
  <c r="J11" i="19"/>
  <c r="J25" i="6" s="1"/>
  <c r="W14" i="19"/>
  <c r="D14" i="19"/>
  <c r="D28" i="6" s="1"/>
  <c r="S8" i="19"/>
  <c r="Q8" i="19"/>
  <c r="L8" i="19"/>
  <c r="K11" i="19"/>
  <c r="K25" i="6" s="1"/>
  <c r="T11" i="19"/>
  <c r="Y11" i="19"/>
  <c r="AA9" i="19"/>
  <c r="R7" i="44"/>
  <c r="V7" i="44"/>
  <c r="F11" i="19"/>
  <c r="F25" i="6" s="1"/>
  <c r="N14" i="19"/>
  <c r="U14" i="19"/>
  <c r="G14" i="19"/>
  <c r="G28" i="6" s="1"/>
  <c r="X8" i="19"/>
  <c r="K8" i="19"/>
  <c r="K22" i="6" s="1"/>
  <c r="T8" i="19"/>
  <c r="V12" i="19"/>
  <c r="R7" i="19"/>
  <c r="U7" i="19"/>
  <c r="W9" i="19"/>
  <c r="Z11" i="19"/>
  <c r="X11" i="19"/>
  <c r="N11" i="19"/>
  <c r="Q9" i="19"/>
  <c r="I11" i="19"/>
  <c r="I25" i="6" s="1"/>
  <c r="L11" i="19"/>
  <c r="K9" i="19"/>
  <c r="K23" i="6" s="1"/>
  <c r="P11" i="19"/>
  <c r="G9" i="19"/>
  <c r="G23" i="6" s="1"/>
  <c r="F9" i="19"/>
  <c r="F23" i="6" s="1"/>
  <c r="H7" i="47"/>
  <c r="L80" i="1"/>
  <c r="X25" i="47"/>
  <c r="AG84" i="1"/>
  <c r="M14" i="44"/>
  <c r="X14" i="44"/>
  <c r="Q14" i="44"/>
  <c r="X8" i="44"/>
  <c r="W8" i="44"/>
  <c r="D8" i="44"/>
  <c r="P48" i="6" s="1"/>
  <c r="X10" i="44"/>
  <c r="X16" i="47"/>
  <c r="S87" i="1"/>
  <c r="AA30" i="47"/>
  <c r="BB84" i="1"/>
  <c r="E11" i="47"/>
  <c r="S81" i="1"/>
  <c r="X24" i="47"/>
  <c r="AG83" i="1"/>
  <c r="X12" i="47"/>
  <c r="S83" i="1"/>
  <c r="AA29" i="47"/>
  <c r="BB83" i="1"/>
  <c r="N8" i="47"/>
  <c r="AG82" i="1"/>
  <c r="X13" i="47"/>
  <c r="S84" i="1"/>
  <c r="Q9" i="47"/>
  <c r="BB82" i="1"/>
  <c r="N6" i="47"/>
  <c r="AG80" i="1"/>
  <c r="X15" i="47"/>
  <c r="S86" i="1"/>
  <c r="Q10" i="47"/>
  <c r="BB81" i="1"/>
  <c r="AA7" i="47"/>
  <c r="L83" i="1"/>
  <c r="N7" i="47"/>
  <c r="AG81" i="1"/>
  <c r="E12" i="47"/>
  <c r="I12" i="47" s="1"/>
  <c r="H17" i="47" s="1"/>
  <c r="S82" i="1"/>
  <c r="AA33" i="47"/>
  <c r="BB87" i="1"/>
  <c r="H5" i="47"/>
  <c r="I5" i="47" s="1"/>
  <c r="L82" i="1"/>
  <c r="H6" i="47"/>
  <c r="L81" i="1"/>
  <c r="X28" i="47"/>
  <c r="AG87" i="1"/>
  <c r="N5" i="47"/>
  <c r="AG79" i="1"/>
  <c r="AA14" i="44"/>
  <c r="L14" i="44"/>
  <c r="E14" i="44"/>
  <c r="Q54" i="6" s="1"/>
  <c r="G8" i="44"/>
  <c r="S48" i="6" s="1"/>
  <c r="S8" i="44"/>
  <c r="M10" i="44"/>
  <c r="X14" i="47"/>
  <c r="S85" i="1"/>
  <c r="Q11" i="47"/>
  <c r="BB80" i="1"/>
  <c r="H8" i="47"/>
  <c r="L79" i="1"/>
  <c r="X27" i="47"/>
  <c r="AG86" i="1"/>
  <c r="P14" i="44"/>
  <c r="F14" i="44"/>
  <c r="R54" i="6" s="1"/>
  <c r="V14" i="44"/>
  <c r="K8" i="44"/>
  <c r="W48" i="6" s="1"/>
  <c r="O8" i="44"/>
  <c r="T8" i="44"/>
  <c r="AA10" i="44"/>
  <c r="I7" i="44"/>
  <c r="U47" i="6" s="1"/>
  <c r="K9" i="44"/>
  <c r="W49" i="6" s="1"/>
  <c r="AA26" i="47"/>
  <c r="AN85" i="1"/>
  <c r="AA31" i="47"/>
  <c r="BB85" i="1"/>
  <c r="Q12" i="47"/>
  <c r="BB79" i="1"/>
  <c r="X26" i="47"/>
  <c r="AG85" i="1"/>
  <c r="AA32" i="47"/>
  <c r="BB86" i="1"/>
  <c r="E10" i="47"/>
  <c r="S80" i="1"/>
  <c r="Q7" i="44"/>
  <c r="M7" i="44"/>
  <c r="M12" i="44"/>
  <c r="V12" i="44"/>
  <c r="AA12" i="44"/>
  <c r="D10" i="44"/>
  <c r="P50" i="6" s="1"/>
  <c r="W12" i="44"/>
  <c r="Z7" i="44"/>
  <c r="X7" i="44"/>
  <c r="R12" i="44"/>
  <c r="N7" i="44"/>
  <c r="E8" i="44"/>
  <c r="Q48" i="6" s="1"/>
  <c r="Y8" i="44"/>
  <c r="N8" i="44"/>
  <c r="G10" i="44"/>
  <c r="S50" i="6" s="1"/>
  <c r="T10" i="44"/>
  <c r="Z12" i="44"/>
  <c r="S7" i="44"/>
  <c r="G7" i="44"/>
  <c r="S47" i="6" s="1"/>
  <c r="D12" i="44"/>
  <c r="P52" i="6" s="1"/>
  <c r="K12" i="44"/>
  <c r="W52" i="6" s="1"/>
  <c r="H12" i="44"/>
  <c r="T52" i="6" s="1"/>
  <c r="Q12" i="44"/>
  <c r="T12" i="44"/>
  <c r="N12" i="44"/>
  <c r="O7" i="44"/>
  <c r="O10" i="44"/>
  <c r="N10" i="44"/>
  <c r="Y10" i="44"/>
  <c r="F12" i="44"/>
  <c r="R52" i="6" s="1"/>
  <c r="I12" i="44"/>
  <c r="U52" i="6" s="1"/>
  <c r="L12" i="44"/>
  <c r="S10" i="44"/>
  <c r="I10" i="44"/>
  <c r="U50" i="6" s="1"/>
  <c r="J10" i="44"/>
  <c r="V50" i="6" s="1"/>
  <c r="G12" i="44"/>
  <c r="S52" i="6" s="1"/>
  <c r="U12" i="44"/>
  <c r="P12" i="44"/>
  <c r="Z10" i="44"/>
  <c r="U10" i="44"/>
  <c r="L10" i="44"/>
  <c r="E12" i="44"/>
  <c r="Q52" i="6" s="1"/>
  <c r="O12" i="44"/>
  <c r="Y12" i="44"/>
  <c r="E10" i="44"/>
  <c r="Q50" i="6" s="1"/>
  <c r="H10" i="44"/>
  <c r="T50" i="6" s="1"/>
  <c r="V10" i="44"/>
  <c r="X12" i="44"/>
  <c r="J12" i="44"/>
  <c r="V52" i="6" s="1"/>
  <c r="S12" i="44"/>
  <c r="X9" i="44"/>
  <c r="N9" i="44"/>
  <c r="D11" i="19"/>
  <c r="D25" i="6" s="1"/>
  <c r="U11" i="19"/>
  <c r="Y9" i="19"/>
  <c r="R9" i="19"/>
  <c r="L9" i="19"/>
  <c r="G11" i="19"/>
  <c r="G25" i="6" s="1"/>
  <c r="W11" i="19"/>
  <c r="U9" i="19"/>
  <c r="L13" i="19"/>
  <c r="G13" i="19"/>
  <c r="G27" i="6" s="1"/>
  <c r="I13" i="19"/>
  <c r="I27" i="6" s="1"/>
  <c r="AA13" i="19"/>
  <c r="D13" i="19"/>
  <c r="D27" i="6" s="1"/>
  <c r="Y13" i="19"/>
  <c r="N13" i="19"/>
  <c r="H7" i="19"/>
  <c r="H21" i="6" s="1"/>
  <c r="AA7" i="19"/>
  <c r="D7" i="19"/>
  <c r="D21" i="6" s="1"/>
  <c r="O11" i="19"/>
  <c r="Q11" i="19"/>
  <c r="S11" i="19"/>
  <c r="V9" i="19"/>
  <c r="D9" i="19"/>
  <c r="D23" i="6" s="1"/>
  <c r="T9" i="19"/>
  <c r="R13" i="19"/>
  <c r="M13" i="19"/>
  <c r="J7" i="19"/>
  <c r="J21" i="6" s="1"/>
  <c r="K7" i="19"/>
  <c r="K21" i="6" s="1"/>
  <c r="L7" i="19"/>
  <c r="M11" i="19"/>
  <c r="H11" i="19"/>
  <c r="H25" i="6" s="1"/>
  <c r="R11" i="19"/>
  <c r="P9" i="19"/>
  <c r="H9" i="19"/>
  <c r="H23" i="6" s="1"/>
  <c r="O9" i="19"/>
  <c r="X13" i="19"/>
  <c r="K13" i="19"/>
  <c r="K27" i="6" s="1"/>
  <c r="W13" i="19"/>
  <c r="Z7" i="19"/>
  <c r="F7" i="19"/>
  <c r="F21" i="6" s="1"/>
  <c r="E7" i="19"/>
  <c r="E21" i="6" s="1"/>
  <c r="V11" i="19"/>
  <c r="E11" i="19"/>
  <c r="E25" i="6" s="1"/>
  <c r="AA11" i="19"/>
  <c r="E9" i="19"/>
  <c r="E23" i="6" s="1"/>
  <c r="N9" i="19"/>
  <c r="X9" i="19"/>
  <c r="P13" i="19"/>
  <c r="H13" i="19"/>
  <c r="H27" i="6" s="1"/>
  <c r="U13" i="19"/>
  <c r="J10" i="19"/>
  <c r="J24" i="6" s="1"/>
  <c r="N10" i="19"/>
  <c r="O13" i="19"/>
  <c r="E13" i="19"/>
  <c r="E27" i="6" s="1"/>
  <c r="T13" i="19"/>
  <c r="Z13" i="19"/>
  <c r="S13" i="19"/>
  <c r="F13" i="19"/>
  <c r="F27" i="6" s="1"/>
  <c r="Y10" i="19"/>
  <c r="F10" i="19"/>
  <c r="F24" i="6" s="1"/>
  <c r="D10" i="19"/>
  <c r="D24" i="6" s="1"/>
  <c r="I10" i="19"/>
  <c r="I24" i="6" s="1"/>
  <c r="T10" i="19"/>
  <c r="M10" i="19"/>
  <c r="W10" i="19"/>
  <c r="AA10" i="19"/>
  <c r="Q10" i="19"/>
  <c r="X10" i="19"/>
  <c r="U10" i="19"/>
  <c r="R10" i="19"/>
  <c r="K10" i="19"/>
  <c r="K24" i="6" s="1"/>
  <c r="V10" i="19"/>
  <c r="V13" i="19"/>
  <c r="J13" i="19"/>
  <c r="J27" i="6" s="1"/>
  <c r="Q13" i="19"/>
  <c r="Z10" i="19"/>
  <c r="P10" i="19"/>
  <c r="T7" i="44"/>
  <c r="U7" i="44"/>
  <c r="P7" i="44"/>
  <c r="V9" i="44"/>
  <c r="T9" i="44"/>
  <c r="D9" i="44"/>
  <c r="P49" i="6" s="1"/>
  <c r="D7" i="44"/>
  <c r="P47" i="6" s="1"/>
  <c r="H7" i="44"/>
  <c r="T47" i="6" s="1"/>
  <c r="W7" i="44"/>
  <c r="P9" i="44"/>
  <c r="Z9" i="44"/>
  <c r="G9" i="44"/>
  <c r="S49" i="6" s="1"/>
  <c r="E11" i="44"/>
  <c r="Q51" i="6" s="1"/>
  <c r="O9" i="44"/>
  <c r="O11" i="44"/>
  <c r="E9" i="44"/>
  <c r="Q49" i="6" s="1"/>
  <c r="D11" i="44"/>
  <c r="P51" i="6" s="1"/>
  <c r="Y9" i="44"/>
  <c r="W9" i="44"/>
  <c r="N11" i="44"/>
  <c r="K11" i="44"/>
  <c r="W51" i="6" s="1"/>
  <c r="J11" i="44"/>
  <c r="V51" i="6" s="1"/>
  <c r="W11" i="44"/>
  <c r="T11" i="44"/>
  <c r="I11" i="44"/>
  <c r="U51" i="6" s="1"/>
  <c r="V11" i="44"/>
  <c r="AA9" i="44"/>
  <c r="U9" i="44"/>
  <c r="H11" i="44"/>
  <c r="T51" i="6" s="1"/>
  <c r="G11" i="44"/>
  <c r="S51" i="6" s="1"/>
  <c r="M11" i="44"/>
  <c r="Z11" i="44"/>
  <c r="F9" i="44"/>
  <c r="R49" i="6" s="1"/>
  <c r="L9" i="44"/>
  <c r="I9" i="44"/>
  <c r="U49" i="6" s="1"/>
  <c r="Y11" i="44"/>
  <c r="F13" i="44"/>
  <c r="R53" i="6" s="1"/>
  <c r="X13" i="44"/>
  <c r="T13" i="44"/>
  <c r="Q13" i="44"/>
  <c r="F11" i="44"/>
  <c r="R51" i="6" s="1"/>
  <c r="R11" i="44"/>
  <c r="R13" i="44"/>
  <c r="G13" i="44"/>
  <c r="S53" i="6" s="1"/>
  <c r="K13" i="44"/>
  <c r="W53" i="6" s="1"/>
  <c r="D13" i="44"/>
  <c r="P53" i="6" s="1"/>
  <c r="V13" i="44"/>
  <c r="E13" i="44"/>
  <c r="Q53" i="6" s="1"/>
  <c r="J13" i="44"/>
  <c r="V53" i="6" s="1"/>
  <c r="S13" i="44"/>
  <c r="W13" i="44"/>
  <c r="U13" i="44"/>
  <c r="J9" i="44"/>
  <c r="V49" i="6" s="1"/>
  <c r="M9" i="44"/>
  <c r="Q9" i="44"/>
  <c r="S11" i="44"/>
  <c r="L11" i="44"/>
  <c r="Y13" i="44"/>
  <c r="M13" i="44"/>
  <c r="P13" i="44"/>
  <c r="S9" i="44"/>
  <c r="H9" i="44"/>
  <c r="T49" i="6" s="1"/>
  <c r="R9" i="44"/>
  <c r="Q11" i="44"/>
  <c r="U11" i="44"/>
  <c r="O13" i="44"/>
  <c r="H13" i="44"/>
  <c r="T53" i="6" s="1"/>
  <c r="L13" i="44"/>
  <c r="X11" i="44"/>
  <c r="AA11" i="44"/>
  <c r="P11" i="44"/>
  <c r="AA13" i="44"/>
  <c r="Z13" i="44"/>
  <c r="I13" i="44"/>
  <c r="U53" i="6" s="1"/>
  <c r="H10" i="19"/>
  <c r="H24" i="6" s="1"/>
  <c r="S10" i="19"/>
  <c r="G10" i="19"/>
  <c r="G24" i="6" s="1"/>
  <c r="L10" i="19"/>
  <c r="O10" i="19"/>
  <c r="E10" i="19"/>
  <c r="E24" i="6" s="1"/>
  <c r="N6" i="9"/>
  <c r="D6" i="9"/>
  <c r="D7" i="6" s="1"/>
  <c r="R6" i="9"/>
  <c r="Z6" i="9"/>
  <c r="F6" i="9"/>
  <c r="F7" i="6" s="1"/>
  <c r="V6" i="9"/>
  <c r="T6" i="9"/>
  <c r="W6" i="9"/>
  <c r="K6" i="9"/>
  <c r="K7" i="6" s="1"/>
  <c r="O6" i="9"/>
  <c r="C7" i="6"/>
  <c r="Y6" i="9"/>
  <c r="G6" i="9"/>
  <c r="G7" i="6" s="1"/>
  <c r="Q6" i="9"/>
  <c r="E6" i="9"/>
  <c r="E7" i="6" s="1"/>
  <c r="L6" i="9"/>
  <c r="H6" i="9"/>
  <c r="H7" i="6" s="1"/>
  <c r="I6" i="9"/>
  <c r="I7" i="6" s="1"/>
  <c r="M6" i="9"/>
  <c r="U6" i="9"/>
  <c r="S6" i="9"/>
  <c r="AA6" i="9"/>
  <c r="J6" i="9"/>
  <c r="J7" i="6" s="1"/>
  <c r="P6" i="9"/>
  <c r="X6" i="9"/>
  <c r="K11" i="9"/>
  <c r="K12" i="6" s="1"/>
  <c r="I11" i="9"/>
  <c r="I12" i="6" s="1"/>
  <c r="T11" i="9"/>
  <c r="V11" i="9"/>
  <c r="X11" i="9"/>
  <c r="G11" i="9"/>
  <c r="G12" i="6" s="1"/>
  <c r="F11" i="9"/>
  <c r="F12" i="6" s="1"/>
  <c r="E11" i="9"/>
  <c r="E12" i="6" s="1"/>
  <c r="D11" i="9"/>
  <c r="D12" i="6" s="1"/>
  <c r="Z11" i="9"/>
  <c r="U11" i="9"/>
  <c r="Y11" i="9"/>
  <c r="M11" i="9"/>
  <c r="Q11" i="9"/>
  <c r="O11" i="9"/>
  <c r="N11" i="9"/>
  <c r="S11" i="9"/>
  <c r="L11" i="9"/>
  <c r="R11" i="9"/>
  <c r="J11" i="9"/>
  <c r="J12" i="6" s="1"/>
  <c r="P11" i="9"/>
  <c r="H11" i="9"/>
  <c r="H12" i="6" s="1"/>
  <c r="W11" i="9"/>
  <c r="AA11" i="9"/>
  <c r="C12" i="6"/>
  <c r="K9" i="9"/>
  <c r="K10" i="6" s="1"/>
  <c r="C10" i="6"/>
  <c r="AA9" i="9"/>
  <c r="P9" i="9"/>
  <c r="D9" i="9"/>
  <c r="D10" i="6" s="1"/>
  <c r="G9" i="9"/>
  <c r="G10" i="6" s="1"/>
  <c r="F9" i="9"/>
  <c r="F10" i="6" s="1"/>
  <c r="M9" i="9"/>
  <c r="S9" i="9"/>
  <c r="Z9" i="9"/>
  <c r="Q9" i="9"/>
  <c r="O9" i="9"/>
  <c r="N9" i="9"/>
  <c r="U9" i="9"/>
  <c r="E9" i="9"/>
  <c r="E10" i="6" s="1"/>
  <c r="R9" i="9"/>
  <c r="Y9" i="9"/>
  <c r="H9" i="9"/>
  <c r="H10" i="6" s="1"/>
  <c r="J9" i="9"/>
  <c r="J10" i="6" s="1"/>
  <c r="T9" i="9"/>
  <c r="L9" i="9"/>
  <c r="X9" i="9"/>
  <c r="W9" i="9"/>
  <c r="V9" i="9"/>
  <c r="I9" i="9"/>
  <c r="I10" i="6" s="1"/>
  <c r="F12" i="9"/>
  <c r="F13" i="6" s="1"/>
  <c r="I12" i="9"/>
  <c r="I13" i="6" s="1"/>
  <c r="O12" i="9"/>
  <c r="T12" i="9"/>
  <c r="Y12" i="9"/>
  <c r="W12" i="9"/>
  <c r="H12" i="9"/>
  <c r="H13" i="6" s="1"/>
  <c r="P12" i="9"/>
  <c r="L12" i="9"/>
  <c r="R12" i="9"/>
  <c r="Q12" i="9"/>
  <c r="Z12" i="9"/>
  <c r="K12" i="9"/>
  <c r="K13" i="6" s="1"/>
  <c r="J12" i="9"/>
  <c r="J13" i="6" s="1"/>
  <c r="V12" i="9"/>
  <c r="AA12" i="9"/>
  <c r="M12" i="9"/>
  <c r="E12" i="9"/>
  <c r="E13" i="6" s="1"/>
  <c r="U12" i="9"/>
  <c r="G12" i="9"/>
  <c r="G13" i="6" s="1"/>
  <c r="N12" i="9"/>
  <c r="S12" i="9"/>
  <c r="X12" i="9"/>
  <c r="D12" i="9"/>
  <c r="D13" i="6" s="1"/>
  <c r="C13" i="6"/>
  <c r="O13" i="9"/>
  <c r="N13" i="9"/>
  <c r="L13" i="9"/>
  <c r="E13" i="9"/>
  <c r="E14" i="6" s="1"/>
  <c r="U13" i="9"/>
  <c r="Y13" i="9"/>
  <c r="W13" i="9"/>
  <c r="H13" i="9"/>
  <c r="H14" i="6" s="1"/>
  <c r="X13" i="9"/>
  <c r="Z13" i="9"/>
  <c r="R13" i="9"/>
  <c r="J13" i="9"/>
  <c r="J14" i="6" s="1"/>
  <c r="V13" i="9"/>
  <c r="AA13" i="9"/>
  <c r="M13" i="9"/>
  <c r="T13" i="9"/>
  <c r="F13" i="9"/>
  <c r="F14" i="6" s="1"/>
  <c r="C14" i="6"/>
  <c r="Q13" i="9"/>
  <c r="D13" i="9"/>
  <c r="D14" i="6" s="1"/>
  <c r="K13" i="9"/>
  <c r="K14" i="6" s="1"/>
  <c r="S13" i="9"/>
  <c r="P13" i="9"/>
  <c r="I13" i="9"/>
  <c r="I14" i="6" s="1"/>
  <c r="G13" i="9"/>
  <c r="G14" i="6" s="1"/>
  <c r="O7" i="9"/>
  <c r="U7" i="9"/>
  <c r="N7" i="9"/>
  <c r="AA7" i="9"/>
  <c r="I7" i="9"/>
  <c r="I8" i="6" s="1"/>
  <c r="H7" i="9"/>
  <c r="H8" i="6" s="1"/>
  <c r="X7" i="9"/>
  <c r="Y7" i="9"/>
  <c r="L7" i="9"/>
  <c r="P7" i="9"/>
  <c r="J7" i="9"/>
  <c r="J8" i="6" s="1"/>
  <c r="D7" i="9"/>
  <c r="D8" i="6" s="1"/>
  <c r="W7" i="9"/>
  <c r="K7" i="9"/>
  <c r="K8" i="6" s="1"/>
  <c r="V7" i="9"/>
  <c r="M7" i="9"/>
  <c r="T7" i="9"/>
  <c r="R7" i="9"/>
  <c r="G7" i="9"/>
  <c r="G8" i="6" s="1"/>
  <c r="Q7" i="9"/>
  <c r="S7" i="9"/>
  <c r="C8" i="6"/>
  <c r="E7" i="9"/>
  <c r="E8" i="6" s="1"/>
  <c r="F7" i="9"/>
  <c r="F8" i="6" s="1"/>
  <c r="Z7" i="9"/>
  <c r="W14" i="9"/>
  <c r="X14" i="9"/>
  <c r="S14" i="9"/>
  <c r="Y14" i="9"/>
  <c r="Z14" i="9"/>
  <c r="E14" i="9"/>
  <c r="E15" i="6" s="1"/>
  <c r="AA14" i="9"/>
  <c r="U14" i="9"/>
  <c r="M14" i="9"/>
  <c r="R14" i="9"/>
  <c r="K14" i="9"/>
  <c r="K15" i="6" s="1"/>
  <c r="Q14" i="9"/>
  <c r="F14" i="9"/>
  <c r="F15" i="6" s="1"/>
  <c r="J14" i="9"/>
  <c r="J15" i="6" s="1"/>
  <c r="T14" i="9"/>
  <c r="I14" i="9"/>
  <c r="I15" i="6" s="1"/>
  <c r="L14" i="9"/>
  <c r="H14" i="9"/>
  <c r="H15" i="6" s="1"/>
  <c r="O14" i="9"/>
  <c r="P14" i="9"/>
  <c r="G14" i="9"/>
  <c r="G15" i="6" s="1"/>
  <c r="D14" i="9"/>
  <c r="D15" i="6" s="1"/>
  <c r="C15" i="6"/>
  <c r="N14" i="9"/>
  <c r="V14" i="9"/>
  <c r="W10" i="9"/>
  <c r="Z10" i="9"/>
  <c r="P10" i="9"/>
  <c r="T10" i="9"/>
  <c r="G10" i="9"/>
  <c r="G11" i="6" s="1"/>
  <c r="L10" i="9"/>
  <c r="S10" i="9"/>
  <c r="N10" i="9"/>
  <c r="V10" i="9"/>
  <c r="Y10" i="9"/>
  <c r="D10" i="9"/>
  <c r="D11" i="6" s="1"/>
  <c r="C11" i="6"/>
  <c r="R10" i="9"/>
  <c r="J10" i="9"/>
  <c r="J11" i="6" s="1"/>
  <c r="I10" i="9"/>
  <c r="I11" i="6" s="1"/>
  <c r="O10" i="9"/>
  <c r="X10" i="9"/>
  <c r="AA10" i="9"/>
  <c r="K10" i="9"/>
  <c r="K11" i="6" s="1"/>
  <c r="E10" i="9"/>
  <c r="E11" i="6" s="1"/>
  <c r="Q10" i="9"/>
  <c r="U10" i="9"/>
  <c r="F10" i="9"/>
  <c r="F11" i="6" s="1"/>
  <c r="H10" i="9"/>
  <c r="H11" i="6" s="1"/>
  <c r="M10" i="9"/>
  <c r="E8" i="9"/>
  <c r="E9" i="6" s="1"/>
  <c r="I8" i="9"/>
  <c r="I9" i="6" s="1"/>
  <c r="J8" i="9"/>
  <c r="J9" i="6" s="1"/>
  <c r="Z8" i="9"/>
  <c r="N8" i="9"/>
  <c r="R8" i="9"/>
  <c r="C9" i="6"/>
  <c r="M8" i="9"/>
  <c r="W8" i="9"/>
  <c r="F8" i="9"/>
  <c r="F9" i="6" s="1"/>
  <c r="P8" i="9"/>
  <c r="X8" i="9"/>
  <c r="L8" i="9"/>
  <c r="V8" i="9"/>
  <c r="U8" i="9"/>
  <c r="Y8" i="9"/>
  <c r="G8" i="9"/>
  <c r="G9" i="6" s="1"/>
  <c r="T8" i="9"/>
  <c r="O8" i="9"/>
  <c r="Q8" i="9"/>
  <c r="K8" i="9"/>
  <c r="K9" i="6" s="1"/>
  <c r="S8" i="9"/>
  <c r="AA8" i="9"/>
  <c r="D8" i="9"/>
  <c r="D9" i="6" s="1"/>
  <c r="H8" i="9"/>
  <c r="H9" i="6" s="1"/>
  <c r="S9" i="29"/>
  <c r="J9" i="29"/>
  <c r="J36" i="6" s="1"/>
  <c r="W9" i="29"/>
  <c r="O9" i="29"/>
  <c r="T9" i="29"/>
  <c r="X9" i="29"/>
  <c r="L9" i="29"/>
  <c r="P9" i="29"/>
  <c r="H9" i="29"/>
  <c r="H36" i="6" s="1"/>
  <c r="Y9" i="29"/>
  <c r="K9" i="29"/>
  <c r="K36" i="6" s="1"/>
  <c r="Z9" i="29"/>
  <c r="Q9" i="29"/>
  <c r="M9" i="29"/>
  <c r="E9" i="29"/>
  <c r="E36" i="6" s="1"/>
  <c r="U9" i="29"/>
  <c r="AA9" i="29"/>
  <c r="I9" i="29"/>
  <c r="I36" i="6" s="1"/>
  <c r="N9" i="29"/>
  <c r="R9" i="29"/>
  <c r="V9" i="29"/>
  <c r="F9" i="29"/>
  <c r="F36" i="6" s="1"/>
  <c r="G9" i="29"/>
  <c r="G36" i="6" s="1"/>
  <c r="D9" i="29"/>
  <c r="D36" i="6" s="1"/>
  <c r="M12" i="29"/>
  <c r="AA12" i="29"/>
  <c r="P12" i="29"/>
  <c r="V12" i="29"/>
  <c r="W12" i="29"/>
  <c r="G12" i="29"/>
  <c r="G39" i="6" s="1"/>
  <c r="Q12" i="29"/>
  <c r="N12" i="29"/>
  <c r="K12" i="29"/>
  <c r="K39" i="6" s="1"/>
  <c r="Z12" i="29"/>
  <c r="Y12" i="29"/>
  <c r="J12" i="29"/>
  <c r="J39" i="6" s="1"/>
  <c r="S12" i="29"/>
  <c r="X12" i="29"/>
  <c r="H12" i="29"/>
  <c r="H39" i="6" s="1"/>
  <c r="R12" i="29"/>
  <c r="I12" i="29"/>
  <c r="I39" i="6" s="1"/>
  <c r="F12" i="29"/>
  <c r="F39" i="6" s="1"/>
  <c r="T12" i="29"/>
  <c r="E12" i="29"/>
  <c r="E39" i="6" s="1"/>
  <c r="U12" i="29"/>
  <c r="D12" i="29"/>
  <c r="D39" i="6" s="1"/>
  <c r="L12" i="29"/>
  <c r="O12" i="29"/>
  <c r="I7" i="29"/>
  <c r="I34" i="6" s="1"/>
  <c r="Z7" i="29"/>
  <c r="V7" i="29"/>
  <c r="M7" i="29"/>
  <c r="D7" i="29"/>
  <c r="D34" i="6" s="1"/>
  <c r="R7" i="29"/>
  <c r="G7" i="29"/>
  <c r="G34" i="6" s="1"/>
  <c r="Q7" i="29"/>
  <c r="S7" i="29"/>
  <c r="AA7" i="29"/>
  <c r="J7" i="29"/>
  <c r="J34" i="6" s="1"/>
  <c r="H7" i="29"/>
  <c r="H34" i="6" s="1"/>
  <c r="K7" i="29"/>
  <c r="K34" i="6" s="1"/>
  <c r="O7" i="29"/>
  <c r="T7" i="29"/>
  <c r="Y7" i="29"/>
  <c r="X7" i="29"/>
  <c r="E7" i="29"/>
  <c r="E34" i="6" s="1"/>
  <c r="L7" i="29"/>
  <c r="P7" i="29"/>
  <c r="N7" i="29"/>
  <c r="W7" i="29"/>
  <c r="F7" i="29"/>
  <c r="F34" i="6" s="1"/>
  <c r="U7" i="29"/>
  <c r="W13" i="29"/>
  <c r="I13" i="29"/>
  <c r="I40" i="6" s="1"/>
  <c r="N13" i="29"/>
  <c r="Z13" i="29"/>
  <c r="U13" i="29"/>
  <c r="E13" i="29"/>
  <c r="E40" i="6" s="1"/>
  <c r="P13" i="29"/>
  <c r="X13" i="29"/>
  <c r="R13" i="29"/>
  <c r="F13" i="29"/>
  <c r="F40" i="6" s="1"/>
  <c r="M13" i="29"/>
  <c r="H13" i="29"/>
  <c r="H40" i="6" s="1"/>
  <c r="K13" i="29"/>
  <c r="K40" i="6" s="1"/>
  <c r="V13" i="29"/>
  <c r="T13" i="29"/>
  <c r="AA13" i="29"/>
  <c r="S13" i="29"/>
  <c r="J13" i="29"/>
  <c r="J40" i="6" s="1"/>
  <c r="L13" i="29"/>
  <c r="Q13" i="29"/>
  <c r="Y13" i="29"/>
  <c r="D13" i="29"/>
  <c r="D40" i="6" s="1"/>
  <c r="G13" i="29"/>
  <c r="G40" i="6" s="1"/>
  <c r="O13" i="29"/>
  <c r="W10" i="29"/>
  <c r="K10" i="29"/>
  <c r="K37" i="6" s="1"/>
  <c r="Q10" i="29"/>
  <c r="M10" i="29"/>
  <c r="F10" i="29"/>
  <c r="F37" i="6" s="1"/>
  <c r="G10" i="29"/>
  <c r="G37" i="6" s="1"/>
  <c r="Z10" i="29"/>
  <c r="Y10" i="29"/>
  <c r="E10" i="29"/>
  <c r="E37" i="6" s="1"/>
  <c r="R10" i="29"/>
  <c r="V10" i="29"/>
  <c r="N10" i="29"/>
  <c r="P10" i="29"/>
  <c r="J10" i="29"/>
  <c r="J37" i="6" s="1"/>
  <c r="L10" i="29"/>
  <c r="T10" i="29"/>
  <c r="X10" i="29"/>
  <c r="H10" i="29"/>
  <c r="H37" i="6" s="1"/>
  <c r="S10" i="29"/>
  <c r="D10" i="29"/>
  <c r="D37" i="6" s="1"/>
  <c r="AA10" i="29"/>
  <c r="I10" i="29"/>
  <c r="I37" i="6" s="1"/>
  <c r="U10" i="29"/>
  <c r="O10" i="29"/>
  <c r="AA8" i="29"/>
  <c r="I8" i="29"/>
  <c r="I35" i="6" s="1"/>
  <c r="S8" i="29"/>
  <c r="J8" i="29"/>
  <c r="J35" i="6" s="1"/>
  <c r="R8" i="29"/>
  <c r="W8" i="29"/>
  <c r="O8" i="29"/>
  <c r="G8" i="29"/>
  <c r="G35" i="6" s="1"/>
  <c r="X8" i="29"/>
  <c r="P8" i="29"/>
  <c r="Y8" i="29"/>
  <c r="H8" i="29"/>
  <c r="H35" i="6" s="1"/>
  <c r="L8" i="29"/>
  <c r="V8" i="29"/>
  <c r="Q8" i="29"/>
  <c r="U8" i="29"/>
  <c r="Z8" i="29"/>
  <c r="T8" i="29"/>
  <c r="D8" i="29"/>
  <c r="D35" i="6" s="1"/>
  <c r="F8" i="29"/>
  <c r="F35" i="6" s="1"/>
  <c r="N8" i="29"/>
  <c r="K8" i="29"/>
  <c r="K35" i="6" s="1"/>
  <c r="M8" i="29"/>
  <c r="E8" i="29"/>
  <c r="E35" i="6" s="1"/>
  <c r="Z11" i="29"/>
  <c r="W11" i="29"/>
  <c r="R11" i="29"/>
  <c r="O11" i="29"/>
  <c r="M11" i="29"/>
  <c r="G11" i="29"/>
  <c r="G38" i="6" s="1"/>
  <c r="E11" i="29"/>
  <c r="E38" i="6" s="1"/>
  <c r="X11" i="29"/>
  <c r="AA11" i="29"/>
  <c r="V11" i="29"/>
  <c r="L11" i="29"/>
  <c r="P11" i="29"/>
  <c r="Q11" i="29"/>
  <c r="I11" i="29"/>
  <c r="I38" i="6" s="1"/>
  <c r="J11" i="29"/>
  <c r="J38" i="6" s="1"/>
  <c r="H11" i="29"/>
  <c r="H38" i="6" s="1"/>
  <c r="F11" i="29"/>
  <c r="F38" i="6" s="1"/>
  <c r="Y11" i="29"/>
  <c r="T11" i="29"/>
  <c r="U11" i="29"/>
  <c r="N11" i="29"/>
  <c r="K11" i="29"/>
  <c r="K38" i="6" s="1"/>
  <c r="S11" i="29"/>
  <c r="D11" i="29"/>
  <c r="D38" i="6" s="1"/>
  <c r="W14" i="29"/>
  <c r="K14" i="29"/>
  <c r="K41" i="6" s="1"/>
  <c r="S14" i="29"/>
  <c r="M14" i="29"/>
  <c r="H14" i="29"/>
  <c r="H41" i="6" s="1"/>
  <c r="Z14" i="29"/>
  <c r="N14" i="29"/>
  <c r="AA14" i="29"/>
  <c r="R14" i="29"/>
  <c r="V14" i="29"/>
  <c r="T14" i="29"/>
  <c r="E14" i="29"/>
  <c r="E41" i="6" s="1"/>
  <c r="J14" i="29"/>
  <c r="J41" i="6" s="1"/>
  <c r="L14" i="29"/>
  <c r="I14" i="29"/>
  <c r="I41" i="6" s="1"/>
  <c r="X14" i="29"/>
  <c r="Y14" i="29"/>
  <c r="Q14" i="29"/>
  <c r="O14" i="29"/>
  <c r="D14" i="29"/>
  <c r="D41" i="6" s="1"/>
  <c r="G14" i="29"/>
  <c r="G41" i="6" s="1"/>
  <c r="F14" i="29"/>
  <c r="F41" i="6" s="1"/>
  <c r="U14" i="29"/>
  <c r="P14" i="29"/>
  <c r="Z6" i="29"/>
  <c r="R6" i="29"/>
  <c r="J6" i="29"/>
  <c r="J33" i="6" s="1"/>
  <c r="W6" i="29"/>
  <c r="N6" i="29"/>
  <c r="E6" i="29"/>
  <c r="E33" i="6" s="1"/>
  <c r="V6" i="29"/>
  <c r="M6" i="29"/>
  <c r="D6" i="29"/>
  <c r="D33" i="6" s="1"/>
  <c r="X6" i="29"/>
  <c r="U6" i="29"/>
  <c r="L6" i="29"/>
  <c r="O6" i="29"/>
  <c r="T6" i="29"/>
  <c r="K6" i="29"/>
  <c r="K33" i="6" s="1"/>
  <c r="AA6" i="29"/>
  <c r="Q6" i="29"/>
  <c r="Y6" i="29"/>
  <c r="F6" i="29"/>
  <c r="F33" i="6" s="1"/>
  <c r="S6" i="29"/>
  <c r="I6" i="29"/>
  <c r="I33" i="6" s="1"/>
  <c r="H6" i="29"/>
  <c r="H33" i="6" s="1"/>
  <c r="P6" i="29"/>
  <c r="G6" i="29"/>
  <c r="G33" i="6" s="1"/>
  <c r="K9" i="14"/>
  <c r="W10" i="6" s="1"/>
  <c r="Q9" i="14"/>
  <c r="I9" i="14"/>
  <c r="U10" i="6" s="1"/>
  <c r="Y9" i="14"/>
  <c r="U9" i="14"/>
  <c r="Z9" i="14"/>
  <c r="N9" i="14"/>
  <c r="V9" i="14"/>
  <c r="T9" i="14"/>
  <c r="R9" i="14"/>
  <c r="X9" i="14"/>
  <c r="G9" i="14"/>
  <c r="S10" i="6" s="1"/>
  <c r="L9" i="14"/>
  <c r="J9" i="14"/>
  <c r="V10" i="6" s="1"/>
  <c r="M9" i="14"/>
  <c r="AA9" i="14"/>
  <c r="E9" i="14"/>
  <c r="Q10" i="6" s="1"/>
  <c r="F9" i="14"/>
  <c r="R10" i="6" s="1"/>
  <c r="S9" i="14"/>
  <c r="O9" i="14"/>
  <c r="W9" i="14"/>
  <c r="D9" i="14"/>
  <c r="P10" i="6" s="1"/>
  <c r="P9" i="14"/>
  <c r="H9" i="14"/>
  <c r="T10" i="6" s="1"/>
  <c r="E8" i="14"/>
  <c r="Q9" i="6" s="1"/>
  <c r="R8" i="14"/>
  <c r="X8" i="14"/>
  <c r="G8" i="14"/>
  <c r="S9" i="6" s="1"/>
  <c r="J8" i="14"/>
  <c r="V9" i="6" s="1"/>
  <c r="T8" i="14"/>
  <c r="AA8" i="14"/>
  <c r="W8" i="14"/>
  <c r="V8" i="14"/>
  <c r="L8" i="14"/>
  <c r="P8" i="14"/>
  <c r="I8" i="14"/>
  <c r="U9" i="6" s="1"/>
  <c r="N8" i="14"/>
  <c r="D8" i="14"/>
  <c r="P9" i="6" s="1"/>
  <c r="Z8" i="14"/>
  <c r="H8" i="14"/>
  <c r="T9" i="6" s="1"/>
  <c r="F8" i="14"/>
  <c r="R9" i="6" s="1"/>
  <c r="Q8" i="14"/>
  <c r="O8" i="14"/>
  <c r="U8" i="14"/>
  <c r="Y8" i="14"/>
  <c r="M8" i="14"/>
  <c r="S8" i="14"/>
  <c r="K8" i="14"/>
  <c r="W9" i="6" s="1"/>
  <c r="R10" i="14"/>
  <c r="O10" i="14"/>
  <c r="F10" i="14"/>
  <c r="R11" i="6" s="1"/>
  <c r="T10" i="14"/>
  <c r="J10" i="14"/>
  <c r="V11" i="6" s="1"/>
  <c r="D10" i="14"/>
  <c r="P11" i="6" s="1"/>
  <c r="W10" i="14"/>
  <c r="Y10" i="14"/>
  <c r="S10" i="14"/>
  <c r="L10" i="14"/>
  <c r="Q10" i="14"/>
  <c r="V10" i="14"/>
  <c r="I10" i="14"/>
  <c r="U11" i="6" s="1"/>
  <c r="N10" i="14"/>
  <c r="K10" i="14"/>
  <c r="W11" i="6" s="1"/>
  <c r="X10" i="14"/>
  <c r="E10" i="14"/>
  <c r="Q11" i="6" s="1"/>
  <c r="P10" i="14"/>
  <c r="AA10" i="14"/>
  <c r="U10" i="14"/>
  <c r="G10" i="14"/>
  <c r="S11" i="6" s="1"/>
  <c r="Z10" i="14"/>
  <c r="H10" i="14"/>
  <c r="T11" i="6" s="1"/>
  <c r="M10" i="14"/>
  <c r="Z6" i="14"/>
  <c r="R6" i="14"/>
  <c r="J6" i="14"/>
  <c r="V7" i="6" s="1"/>
  <c r="Y6" i="14"/>
  <c r="Q6" i="14"/>
  <c r="I6" i="14"/>
  <c r="U7" i="6" s="1"/>
  <c r="X6" i="14"/>
  <c r="P6" i="14"/>
  <c r="H6" i="14"/>
  <c r="T7" i="6" s="1"/>
  <c r="S6" i="14"/>
  <c r="E6" i="14"/>
  <c r="Q7" i="6" s="1"/>
  <c r="G6" i="14"/>
  <c r="S7" i="6" s="1"/>
  <c r="T6" i="14"/>
  <c r="O6" i="14"/>
  <c r="D6" i="14"/>
  <c r="P7" i="6" s="1"/>
  <c r="F6" i="14"/>
  <c r="R7" i="6" s="1"/>
  <c r="N6" i="14"/>
  <c r="AA6" i="14"/>
  <c r="M6" i="14"/>
  <c r="V6" i="14"/>
  <c r="K6" i="14"/>
  <c r="W7" i="6" s="1"/>
  <c r="W6" i="14"/>
  <c r="L6" i="14"/>
  <c r="U6" i="14"/>
  <c r="L13" i="14"/>
  <c r="J13" i="14"/>
  <c r="V14" i="6" s="1"/>
  <c r="F13" i="14"/>
  <c r="R14" i="6" s="1"/>
  <c r="D13" i="14"/>
  <c r="P14" i="6" s="1"/>
  <c r="O13" i="14"/>
  <c r="W13" i="14"/>
  <c r="AA13" i="14"/>
  <c r="E13" i="14"/>
  <c r="Q14" i="6" s="1"/>
  <c r="I13" i="14"/>
  <c r="U14" i="6" s="1"/>
  <c r="S13" i="14"/>
  <c r="Y13" i="14"/>
  <c r="V13" i="14"/>
  <c r="K13" i="14"/>
  <c r="W14" i="6" s="1"/>
  <c r="N13" i="14"/>
  <c r="H13" i="14"/>
  <c r="T14" i="6" s="1"/>
  <c r="P13" i="14"/>
  <c r="U13" i="14"/>
  <c r="Z13" i="14"/>
  <c r="X13" i="14"/>
  <c r="G13" i="14"/>
  <c r="S14" i="6" s="1"/>
  <c r="T13" i="14"/>
  <c r="R13" i="14"/>
  <c r="M13" i="14"/>
  <c r="Q13" i="14"/>
  <c r="M12" i="14"/>
  <c r="G12" i="14"/>
  <c r="S13" i="6" s="1"/>
  <c r="O12" i="14"/>
  <c r="Q12" i="14"/>
  <c r="T12" i="14"/>
  <c r="Y12" i="14"/>
  <c r="S12" i="14"/>
  <c r="N12" i="14"/>
  <c r="D12" i="14"/>
  <c r="P13" i="6" s="1"/>
  <c r="X12" i="14"/>
  <c r="R12" i="14"/>
  <c r="Z12" i="14"/>
  <c r="V12" i="14"/>
  <c r="L12" i="14"/>
  <c r="K12" i="14"/>
  <c r="W13" i="6" s="1"/>
  <c r="H12" i="14"/>
  <c r="T13" i="6" s="1"/>
  <c r="F12" i="14"/>
  <c r="R13" i="6" s="1"/>
  <c r="AA12" i="14"/>
  <c r="J12" i="14"/>
  <c r="V13" i="6" s="1"/>
  <c r="U12" i="14"/>
  <c r="P12" i="14"/>
  <c r="W12" i="14"/>
  <c r="I12" i="14"/>
  <c r="U13" i="6" s="1"/>
  <c r="E12" i="14"/>
  <c r="Q13" i="6" s="1"/>
  <c r="H11" i="14"/>
  <c r="T12" i="6" s="1"/>
  <c r="Q11" i="14"/>
  <c r="L11" i="14"/>
  <c r="W11" i="14"/>
  <c r="S11" i="14"/>
  <c r="P11" i="14"/>
  <c r="Z11" i="14"/>
  <c r="I11" i="14"/>
  <c r="U12" i="6" s="1"/>
  <c r="O11" i="14"/>
  <c r="E11" i="14"/>
  <c r="Q12" i="6" s="1"/>
  <c r="Y11" i="14"/>
  <c r="X11" i="14"/>
  <c r="F11" i="14"/>
  <c r="R12" i="6" s="1"/>
  <c r="J11" i="14"/>
  <c r="V12" i="6" s="1"/>
  <c r="D11" i="14"/>
  <c r="P12" i="6" s="1"/>
  <c r="G11" i="14"/>
  <c r="S12" i="6" s="1"/>
  <c r="AA11" i="14"/>
  <c r="K11" i="14"/>
  <c r="W12" i="6" s="1"/>
  <c r="V11" i="14"/>
  <c r="M11" i="14"/>
  <c r="T11" i="14"/>
  <c r="N11" i="14"/>
  <c r="R11" i="14"/>
  <c r="U11" i="14"/>
  <c r="Y14" i="14"/>
  <c r="D14" i="14"/>
  <c r="P15" i="6" s="1"/>
  <c r="Q14" i="14"/>
  <c r="O14" i="14"/>
  <c r="U14" i="14"/>
  <c r="I14" i="14"/>
  <c r="U15" i="6" s="1"/>
  <c r="AA14" i="14"/>
  <c r="G14" i="14"/>
  <c r="S15" i="6" s="1"/>
  <c r="X14" i="14"/>
  <c r="M14" i="14"/>
  <c r="E14" i="14"/>
  <c r="Q15" i="6" s="1"/>
  <c r="P14" i="14"/>
  <c r="W14" i="14"/>
  <c r="T14" i="14"/>
  <c r="Z14" i="14"/>
  <c r="H14" i="14"/>
  <c r="T15" i="6" s="1"/>
  <c r="L14" i="14"/>
  <c r="F14" i="14"/>
  <c r="R15" i="6" s="1"/>
  <c r="R14" i="14"/>
  <c r="V14" i="14"/>
  <c r="S14" i="14"/>
  <c r="J14" i="14"/>
  <c r="V15" i="6" s="1"/>
  <c r="N14" i="14"/>
  <c r="K14" i="14"/>
  <c r="W15" i="6" s="1"/>
  <c r="R7" i="14"/>
  <c r="D7" i="14"/>
  <c r="P8" i="6" s="1"/>
  <c r="Q7" i="14"/>
  <c r="S7" i="14"/>
  <c r="T7" i="14"/>
  <c r="Z7" i="14"/>
  <c r="L7" i="14"/>
  <c r="J7" i="14"/>
  <c r="V8" i="6" s="1"/>
  <c r="Y7" i="14"/>
  <c r="K7" i="14"/>
  <c r="W8" i="6" s="1"/>
  <c r="I7" i="14"/>
  <c r="U8" i="6" s="1"/>
  <c r="E7" i="14"/>
  <c r="Q8" i="6" s="1"/>
  <c r="U7" i="14"/>
  <c r="V7" i="14"/>
  <c r="N7" i="14"/>
  <c r="G7" i="14"/>
  <c r="S8" i="6" s="1"/>
  <c r="X7" i="14"/>
  <c r="F7" i="14"/>
  <c r="R8" i="6" s="1"/>
  <c r="O7" i="14"/>
  <c r="P7" i="14"/>
  <c r="M7" i="14"/>
  <c r="H7" i="14"/>
  <c r="T8" i="6" s="1"/>
  <c r="AA7" i="14"/>
  <c r="W7" i="14"/>
  <c r="I15" i="47" l="1"/>
  <c r="E21" i="47" s="1"/>
  <c r="E15" i="47"/>
  <c r="E86" i="1"/>
  <c r="X10" i="47"/>
  <c r="E87" i="1"/>
  <c r="X11" i="47"/>
  <c r="E85" i="1"/>
  <c r="X9" i="47"/>
  <c r="E83" i="1"/>
  <c r="X7" i="47"/>
  <c r="E84" i="1"/>
  <c r="X8" i="47"/>
  <c r="E81" i="1"/>
  <c r="E7" i="47"/>
  <c r="I7" i="47" s="1"/>
  <c r="E82" i="1"/>
  <c r="E8" i="47"/>
  <c r="I8" i="47" s="1"/>
  <c r="E80" i="1"/>
  <c r="E6" i="47"/>
  <c r="I6" i="47" s="1"/>
  <c r="E79" i="1"/>
  <c r="E5" i="47"/>
  <c r="I17" i="47" l="1"/>
  <c r="H21" i="47" s="1"/>
  <c r="I21" i="47" s="1"/>
  <c r="E25" i="47" s="1"/>
  <c r="E17" i="47"/>
  <c r="I18" i="47"/>
  <c r="H22" i="47" s="1"/>
  <c r="E18" i="47"/>
  <c r="I16" i="47"/>
  <c r="E22" i="47" s="1"/>
  <c r="I22" i="47" s="1"/>
  <c r="H25" i="47" s="1"/>
  <c r="I25" i="47" s="1"/>
  <c r="E33" i="47" s="1"/>
  <c r="E16" i="47"/>
</calcChain>
</file>

<file path=xl/sharedStrings.xml><?xml version="1.0" encoding="utf-8"?>
<sst xmlns="http://schemas.openxmlformats.org/spreadsheetml/2006/main" count="2341" uniqueCount="301">
  <si>
    <t>BAY</t>
  </si>
  <si>
    <t>S.N</t>
  </si>
  <si>
    <t>GRUOP H</t>
  </si>
  <si>
    <t>GROUP G</t>
  </si>
  <si>
    <t>GROUP F</t>
  </si>
  <si>
    <t>GROUP E</t>
  </si>
  <si>
    <t>GROUP D</t>
  </si>
  <si>
    <t>GROUP C</t>
  </si>
  <si>
    <t>GROUP B</t>
  </si>
  <si>
    <t>GROUP A</t>
  </si>
  <si>
    <t>ALTINORDU FK U12 IZMIR CUP 2019</t>
  </si>
  <si>
    <t>P</t>
  </si>
  <si>
    <t>W</t>
  </si>
  <si>
    <t>D</t>
  </si>
  <si>
    <t>L</t>
  </si>
  <si>
    <t>F</t>
  </si>
  <si>
    <t>A</t>
  </si>
  <si>
    <t>GD</t>
  </si>
  <si>
    <t>PTS</t>
  </si>
  <si>
    <t>GROUP H</t>
  </si>
  <si>
    <t>TEAMS</t>
  </si>
  <si>
    <t>FIRST &amp; SECOND DAY</t>
  </si>
  <si>
    <t>ALTINORDU U12 IZMIR CUP 2018/19</t>
  </si>
  <si>
    <t>Number of Clubs</t>
  </si>
  <si>
    <t>No</t>
  </si>
  <si>
    <t>Club Name</t>
  </si>
  <si>
    <t>ç</t>
  </si>
  <si>
    <t>Club Name entried here won't be processed</t>
  </si>
  <si>
    <t>WEEK</t>
  </si>
  <si>
    <t>DATE</t>
  </si>
  <si>
    <t>TIME</t>
  </si>
  <si>
    <t>HOME</t>
  </si>
  <si>
    <t>SCORE</t>
  </si>
  <si>
    <t>AWAY</t>
  </si>
  <si>
    <t>LOCATION</t>
  </si>
  <si>
    <t>WORLD FOOTBALL LEAGUE</t>
  </si>
  <si>
    <t>VISIT EXCELTEMPLATE.NET FOR MORE TEMPLATES AND UPDATES</t>
  </si>
  <si>
    <t>Position</t>
  </si>
  <si>
    <t>Team</t>
  </si>
  <si>
    <t>Pts</t>
  </si>
  <si>
    <t>HOME GAME</t>
  </si>
  <si>
    <t>AWAY GAME</t>
  </si>
  <si>
    <t>R</t>
  </si>
  <si>
    <t>Last Year Rank</t>
  </si>
  <si>
    <t>M</t>
  </si>
  <si>
    <t>Pt</t>
  </si>
  <si>
    <t>Pt Rank</t>
  </si>
  <si>
    <t>GD Rank</t>
  </si>
  <si>
    <t>F Rank</t>
  </si>
  <si>
    <t>Last Year Position</t>
  </si>
  <si>
    <t>Deduction</t>
  </si>
  <si>
    <t>* 1. Gün Maçları Bitişi</t>
  </si>
  <si>
    <t>Puan Durumuna Dön</t>
  </si>
  <si>
    <t>Fikstüre Dön</t>
  </si>
  <si>
    <t>Gruplara Dön</t>
  </si>
  <si>
    <t>Hamburg (GER)</t>
  </si>
  <si>
    <t>AEK (GRE)</t>
  </si>
  <si>
    <t>PAOK (GRE)</t>
  </si>
  <si>
    <t>PSV (NED)</t>
  </si>
  <si>
    <t>ALTINORDU U12 İZMİR CUP 2019 GRUP AŞAMASI - GROUP STAGE</t>
  </si>
  <si>
    <t>AÇILIŞ / OPENING CEREMONY &gt;&gt; 11:00 - 12:00</t>
  </si>
  <si>
    <t>ÖĞLE ARASI / BREAK &gt;&gt; 14:00 - 15:00</t>
  </si>
  <si>
    <t>1. GÜN - DAY 1</t>
  </si>
  <si>
    <t>1. GÜN SONU / END OF 1ST DAY : 19:00</t>
  </si>
  <si>
    <t>2. GÜN - DAY 2</t>
  </si>
  <si>
    <t>ÖĞLE  ARASI / BREAK &gt;&gt; 13:00 - 14:00</t>
  </si>
  <si>
    <t>2. GÜN SONU / END OF 2ST DAY : 20:00</t>
  </si>
  <si>
    <t>DOSTLUK MAÇLARI / FRIENDLY GAMES</t>
  </si>
  <si>
    <t>GRUP AŞAMASI ( 5-6 NİSAN )  -  GROUP STAGE ( 5-6 APRIL 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</si>
  <si>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</si>
  <si>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</si>
  <si>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</si>
  <si>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</si>
  <si>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</si>
  <si>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</si>
  <si>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</si>
  <si>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</si>
  <si>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</si>
  <si>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</si>
  <si>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</si>
  <si>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</si>
  <si>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</si>
  <si>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</si>
  <si>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</si>
  <si>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</si>
  <si>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</si>
  <si>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</si>
  <si>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</si>
  <si>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</si>
  <si>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</si>
  <si>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</si>
  <si>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</si>
  <si>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</si>
  <si>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</si>
  <si>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</si>
  <si>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</si>
  <si>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</si>
  <si>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</si>
  <si>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</si>
  <si>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</si>
  <si>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</si>
  <si>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</si>
  <si>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</si>
  <si>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</si>
  <si>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</si>
  <si>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</si>
  <si>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</si>
  <si>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</si>
  <si>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</si>
  <si>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</si>
  <si>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</si>
  <si>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</si>
  <si>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</si>
  <si>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</si>
  <si>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</si>
  <si>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</si>
  <si>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</si>
  <si>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</si>
  <si>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</si>
  <si>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</si>
  <si>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</si>
  <si>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</si>
  <si>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</si>
  <si>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</si>
  <si>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</si>
  <si>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</si>
  <si>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</si>
  <si>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</si>
  <si>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</si>
  <si>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</si>
  <si>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</si>
  <si>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</si>
  <si>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</si>
  <si>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</si>
  <si>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</si>
  <si>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</si>
  <si>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</si>
  <si>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</si>
  <si>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</si>
  <si>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</si>
  <si>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</si>
  <si>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ELEME AŞAMASI ( 7 NİSAN ) - KNOCKOUT STAGE ( 7 APRIL )</t>
  </si>
  <si>
    <t>SON 32 / LAST 32</t>
  </si>
  <si>
    <t>DOSTLUK MAÇLARI ( 7 NİSAN ) 
FRIENDLY GAMES ( 7 APRIL )</t>
  </si>
  <si>
    <t>A1 - B4</t>
  </si>
  <si>
    <t>E1 - F4</t>
  </si>
  <si>
    <t>A2 - B3</t>
  </si>
  <si>
    <t>E2 - F3</t>
  </si>
  <si>
    <t>A3 - B2</t>
  </si>
  <si>
    <t>E3 - F2</t>
  </si>
  <si>
    <t>A1/B4 Loser - E1/F4 Loser</t>
  </si>
  <si>
    <t>A5 - B5</t>
  </si>
  <si>
    <t>A4 - B1</t>
  </si>
  <si>
    <t>E4 - F1</t>
  </si>
  <si>
    <t>A2/B3 Loser - E2/F3 Loser</t>
  </si>
  <si>
    <t>A6 - B6</t>
  </si>
  <si>
    <t>C1 - D4</t>
  </si>
  <si>
    <t>G1 - H4</t>
  </si>
  <si>
    <t>A3/B2 Loser - E3/F2 Loser</t>
  </si>
  <si>
    <t>A7 - B7</t>
  </si>
  <si>
    <t>C2 - D3</t>
  </si>
  <si>
    <t>G2 - H3</t>
  </si>
  <si>
    <t>C1/D4 Loser - G1/H4 Loser</t>
  </si>
  <si>
    <t>A8 - B8</t>
  </si>
  <si>
    <t>C3 - D2</t>
  </si>
  <si>
    <t>G3 - H2</t>
  </si>
  <si>
    <t>C2/D3 Loser - G2/H3 Loser</t>
  </si>
  <si>
    <t>A9 - B9</t>
  </si>
  <si>
    <t>C4 - D1</t>
  </si>
  <si>
    <t>G4 - H1</t>
  </si>
  <si>
    <t>C3/D2 Loser - G3/H2 Loser</t>
  </si>
  <si>
    <t>C5 - D5</t>
  </si>
  <si>
    <t>C4/D1 Loser - G4/H1 Loser</t>
  </si>
  <si>
    <t>C6 - D6</t>
  </si>
  <si>
    <t>C7 - E7</t>
  </si>
  <si>
    <t>SON 16 / LAST 16</t>
  </si>
  <si>
    <t>C8 - E8</t>
  </si>
  <si>
    <t>C9 - E9</t>
  </si>
  <si>
    <t>E5 - F5</t>
  </si>
  <si>
    <t>E6 - F6</t>
  </si>
  <si>
    <t>E7 - F7</t>
  </si>
  <si>
    <t>E8 - F8</t>
  </si>
  <si>
    <t>E9 - F9</t>
  </si>
  <si>
    <t>ÇEYREK FİNAL / QUARTER FINAL</t>
  </si>
  <si>
    <t>G5 - H5</t>
  </si>
  <si>
    <t>E1 Winner - E3 Winner</t>
  </si>
  <si>
    <t>E5 Winner - E7 Winner</t>
  </si>
  <si>
    <t>G6 - H6</t>
  </si>
  <si>
    <t>E2 Winner - E4 Winner</t>
  </si>
  <si>
    <t>E6 Winner - E8 Winner</t>
  </si>
  <si>
    <t>G7 - H7</t>
  </si>
  <si>
    <t>G8 - H8</t>
  </si>
  <si>
    <t>G9 - H9</t>
  </si>
  <si>
    <t>YARI FİNAL / SEMI FINAL</t>
  </si>
  <si>
    <t>E1/E3 Winner - E2/E4 Winner</t>
  </si>
  <si>
    <t>E5/E7 Winner - E6/E8 Winner</t>
  </si>
  <si>
    <t>3.'LÜK MAÇI / 3RD PLACE MATCH</t>
  </si>
  <si>
    <t>FİNAL MAÇI / FINAL MATCH</t>
  </si>
  <si>
    <t>SF1</t>
  </si>
  <si>
    <t>SF2</t>
  </si>
  <si>
    <t>SF1 Loser - SF2 Loser</t>
  </si>
  <si>
    <t>SF1 Winner - SF2 Winner</t>
  </si>
  <si>
    <t>C7 - D7</t>
  </si>
  <si>
    <t>C8 - D8</t>
  </si>
  <si>
    <t>C9 - D9</t>
  </si>
  <si>
    <t>A4/B1 Loser - E4/F1 Loser</t>
  </si>
  <si>
    <t>Time</t>
  </si>
  <si>
    <t>Pitch</t>
  </si>
  <si>
    <t>Team 1</t>
  </si>
  <si>
    <t>Score</t>
  </si>
  <si>
    <t>Team 2</t>
  </si>
  <si>
    <t>2A</t>
  </si>
  <si>
    <t>2B</t>
  </si>
  <si>
    <t>3A</t>
  </si>
  <si>
    <t>3B</t>
  </si>
  <si>
    <t>4A</t>
  </si>
  <si>
    <t>4B</t>
  </si>
  <si>
    <t>5A</t>
  </si>
  <si>
    <t>5B</t>
  </si>
  <si>
    <t>1A</t>
  </si>
  <si>
    <t>1B</t>
  </si>
  <si>
    <t>4</t>
  </si>
  <si>
    <t>15x2</t>
  </si>
  <si>
    <t xml:space="preserve">A1/B4 Winner - C2/D3 Winner </t>
  </si>
  <si>
    <t>A2/B3 Winner - C1/D4 Winner</t>
  </si>
  <si>
    <t>A3/B2 Winner - C4/D1 Winner</t>
  </si>
  <si>
    <t>A4/B1 Winner - C3/D2 Winner</t>
  </si>
  <si>
    <t>E1/F4 Winner - G2/H3 Winner</t>
  </si>
  <si>
    <t>E2/F3 Winner - G1/H4 Winner</t>
  </si>
  <si>
    <t>E3/F2 Winner - G4/H1 Winner</t>
  </si>
  <si>
    <t>E4/F1 Winner - G3/H2 Winner</t>
  </si>
  <si>
    <t>ANDERLECHT (BEL)</t>
  </si>
  <si>
    <t>AZ ALKMAAR (NED)</t>
  </si>
  <si>
    <t>BURSASPOR (TUR)</t>
  </si>
  <si>
    <t>CELTIC (SCO)</t>
  </si>
  <si>
    <t>KONYASPOR (TUR)</t>
  </si>
  <si>
    <t>LOSC LILLE (FRA)</t>
  </si>
  <si>
    <t>NEFTÇİ PFK (AZE)</t>
  </si>
  <si>
    <t>SIGMA OLOMOUC (CZE)</t>
  </si>
  <si>
    <t>SLASK WROCLAW (POL)</t>
  </si>
  <si>
    <t>ANTALYASPOR (TUR)</t>
  </si>
  <si>
    <t>PORTO (POR)</t>
  </si>
  <si>
    <t>CRVENA ZVEDZA (SRB)</t>
  </si>
  <si>
    <t>HAMBURG (GER)</t>
  </si>
  <si>
    <t>KRC GENK (BEL)</t>
  </si>
  <si>
    <t>LEICESTER CITY(ENG)</t>
  </si>
  <si>
    <t>METZ (FRA)</t>
  </si>
  <si>
    <t>ASPIRE ACADEMY (QAT)</t>
  </si>
  <si>
    <t>AIK SOLNA (SWE)</t>
  </si>
  <si>
    <t>BEŞİKTAŞ (TUR)</t>
  </si>
  <si>
    <t>CELTA VIGO (ESP)</t>
  </si>
  <si>
    <t>CHELSEA (ENG)</t>
  </si>
  <si>
    <t>KARŞIYAKA (TUR)</t>
  </si>
  <si>
    <t>KAYSERİSPOR (TUR)</t>
  </si>
  <si>
    <t>ODENSE (DEN)</t>
  </si>
  <si>
    <t>ST PAULI (GER)</t>
  </si>
  <si>
    <t>ZENIT (RUS)</t>
  </si>
  <si>
    <t>ATALANTA (ITA)</t>
  </si>
  <si>
    <t>GALATASARAY (TUR)</t>
  </si>
  <si>
    <t>HAMMARBY IF (SWE)</t>
  </si>
  <si>
    <t>İZMİRSPOR (TUR)</t>
  </si>
  <si>
    <t>KASIMPAŞA (TUR)</t>
  </si>
  <si>
    <t>MAN. CITY (ENG)</t>
  </si>
  <si>
    <t>O. LJUBLJANA (SLO)</t>
  </si>
  <si>
    <t>O. MARSEILLE (FRA)</t>
  </si>
  <si>
    <t>RANGERS (SCO)</t>
  </si>
  <si>
    <t>AC MILAN (ITA)</t>
  </si>
  <si>
    <t>AJAX (NED)</t>
  </si>
  <si>
    <t>ALTAY (TUR)</t>
  </si>
  <si>
    <t>BAŞAKŞEHİR (TUR)</t>
  </si>
  <si>
    <t>BROMMAPOJKARNA (SWE)</t>
  </si>
  <si>
    <t>CHARLEROI (BEL)</t>
  </si>
  <si>
    <t>RİZESPOR (TUR)</t>
  </si>
  <si>
    <t>SOUTHAMPTON (ENG)</t>
  </si>
  <si>
    <t>ALTINORDU (TUR)</t>
  </si>
  <si>
    <t>AKHİSAR (TUR)</t>
  </si>
  <si>
    <t>İZMİR BBSK (TUR)</t>
  </si>
  <si>
    <t>MONTPELLIER (FRA)</t>
  </si>
  <si>
    <t>PARMA (ITA)</t>
  </si>
  <si>
    <t>ROSTOV (RUS)</t>
  </si>
  <si>
    <t>ANKARAGÜCÜ (TUR)</t>
  </si>
  <si>
    <t>BENFICA (POR)</t>
  </si>
  <si>
    <t>CARDIFF CITY (WAL)</t>
  </si>
  <si>
    <t>CLUB BRUGGE (BEL)</t>
  </si>
  <si>
    <t>GABALA (AZE)</t>
  </si>
  <si>
    <t>GÖZTEPE (TUR)</t>
  </si>
  <si>
    <t>GRASSHOPPER (SUI)</t>
  </si>
  <si>
    <t>TWENTE (NED)</t>
  </si>
  <si>
    <t>VALENCIA (ESP)</t>
  </si>
  <si>
    <t>BEROE (BUL)</t>
  </si>
  <si>
    <t>BUCASPOR (TUR)</t>
  </si>
  <si>
    <t>DINAMO ZAGREB (CRO)</t>
  </si>
  <si>
    <t>KRASNODAR (RUS)</t>
  </si>
  <si>
    <t>LAZIO (ITA)</t>
  </si>
  <si>
    <t>MIDTJYLLAND (DEN)</t>
  </si>
  <si>
    <t>MONACO (FRA)</t>
  </si>
  <si>
    <t>SİVASSPOR (TUR)</t>
  </si>
  <si>
    <t>TRABZONSPOR (TUR)</t>
  </si>
  <si>
    <t>FENERBAHÇE (TUR)</t>
  </si>
  <si>
    <t>WOLVERHAMPTON (ENG)</t>
  </si>
  <si>
    <t>60 maç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</si>
</sst>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61"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162"/>
      <scheme val="minor"/>
    </font>
    <font>
      <u/>
      <sz val="12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sz val="16"/>
      <name val="Verdana"/>
      <family val="2"/>
    </font>
    <font>
      <u/>
      <sz val="10"/>
      <color indexed="12"/>
      <name val="Arial"/>
      <family val="2"/>
    </font>
    <font>
      <b/>
      <sz val="24"/>
      <color indexed="9"/>
      <name val="Gotham Narrow Black"/>
    </font>
    <font>
      <sz val="10"/>
      <name val="Gotham Narrow Bold"/>
    </font>
    <font>
      <b/>
      <sz val="14"/>
      <color theme="0"/>
      <name val="Gotham Narrow Bold"/>
    </font>
    <font>
      <b/>
      <sz val="11"/>
      <color rgb="FF000000"/>
      <name val="Gotham Narrow Bold"/>
    </font>
    <font>
      <sz val="10"/>
      <name val="Gotham Narrow Black"/>
    </font>
    <font>
      <b/>
      <sz val="28"/>
      <color rgb="FFFFFFFF"/>
      <name val="Gotham Narrow Black"/>
    </font>
    <font>
      <b/>
      <sz val="26"/>
      <color rgb="FFFFFFFF"/>
      <name val="Gotham Narrow Black"/>
    </font>
    <font>
      <b/>
      <sz val="16"/>
      <color theme="0"/>
      <name val="Gotham Narrow Black"/>
    </font>
    <font>
      <sz val="9"/>
      <name val="Gotham Narrow Bold"/>
    </font>
    <font>
      <sz val="12"/>
      <color theme="1"/>
      <name val="Gotham Narrow Bold"/>
    </font>
    <font>
      <b/>
      <sz val="11"/>
      <color indexed="9"/>
      <name val="Gotham Narrow Bold"/>
    </font>
    <font>
      <b/>
      <sz val="10"/>
      <name val="Gotham Narrow Bold"/>
    </font>
    <font>
      <b/>
      <sz val="9"/>
      <name val="Gotham Narrow Bold"/>
    </font>
    <font>
      <b/>
      <sz val="14"/>
      <name val="Gotham Narrow Bold"/>
    </font>
    <font>
      <sz val="16"/>
      <color theme="0"/>
      <name val="Gotham Narrow Bold"/>
    </font>
    <font>
      <b/>
      <sz val="10"/>
      <color rgb="FFC00000"/>
      <name val="Gotham Narrow Bold"/>
    </font>
    <font>
      <b/>
      <sz val="9"/>
      <color rgb="FFC00000"/>
      <name val="Gotham Narrow Bold"/>
    </font>
    <font>
      <sz val="9"/>
      <color rgb="FFC00000"/>
      <name val="Gotham Narrow Bold"/>
    </font>
    <font>
      <sz val="10"/>
      <name val="Verdana"/>
      <family val="2"/>
      <charset val="162"/>
    </font>
    <font>
      <b/>
      <sz val="10"/>
      <color indexed="9"/>
      <name val="Verdana"/>
      <family val="2"/>
      <charset val="162"/>
    </font>
    <font>
      <b/>
      <sz val="14"/>
      <color indexed="9"/>
      <name val="Verdana"/>
      <family val="2"/>
      <charset val="162"/>
    </font>
    <font>
      <b/>
      <sz val="10"/>
      <name val="Verdana"/>
      <family val="2"/>
      <charset val="162"/>
    </font>
    <font>
      <sz val="10"/>
      <color indexed="9"/>
      <name val="Wingdings"/>
      <charset val="2"/>
    </font>
    <font>
      <sz val="10"/>
      <color indexed="9"/>
      <name val="Verdana"/>
      <family val="2"/>
      <charset val="162"/>
    </font>
    <font>
      <b/>
      <sz val="8"/>
      <color indexed="9"/>
      <name val="Verdana"/>
      <family val="2"/>
      <charset val="162"/>
    </font>
    <font>
      <sz val="8"/>
      <name val="Verdana"/>
      <family val="2"/>
      <charset val="162"/>
    </font>
    <font>
      <b/>
      <sz val="10"/>
      <color indexed="9"/>
      <name val="Arial"/>
      <family val="2"/>
      <charset val="162"/>
    </font>
    <font>
      <b/>
      <sz val="8"/>
      <name val="Verdana"/>
      <family val="2"/>
      <charset val="162"/>
    </font>
    <font>
      <u/>
      <sz val="10"/>
      <color indexed="12"/>
      <name val="Verdana"/>
      <family val="2"/>
      <charset val="162"/>
    </font>
    <font>
      <sz val="8"/>
      <color theme="0" tint="-0.499984740745262"/>
      <name val="Verdana"/>
      <family val="2"/>
      <charset val="162"/>
    </font>
    <font>
      <sz val="11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4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4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000090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11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B0"/>
        <bgColor indexed="64"/>
      </patternFill>
    </fill>
  </fills>
  <borders count="9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slantDashDot">
        <color theme="0"/>
      </left>
      <right style="slantDashDot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slantDashDot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1" fillId="3" borderId="14" xfId="0" applyFont="1" applyFill="1" applyBorder="1" applyAlignment="1">
      <alignment horizontal="center" vertical="center"/>
    </xf>
    <xf numFmtId="20" fontId="11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center" vertical="center"/>
    </xf>
    <xf numFmtId="20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indent="1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/>
    </xf>
    <xf numFmtId="0" fontId="9" fillId="3" borderId="0" xfId="131" applyFont="1" applyFill="1" applyAlignment="1">
      <alignment vertical="center"/>
    </xf>
    <xf numFmtId="0" fontId="9" fillId="3" borderId="0" xfId="131" applyFont="1" applyFill="1" applyAlignment="1">
      <alignment horizontal="right" vertical="center" indent="1"/>
    </xf>
    <xf numFmtId="0" fontId="9" fillId="0" borderId="0" xfId="131" applyFont="1" applyAlignment="1">
      <alignment vertical="center"/>
    </xf>
    <xf numFmtId="0" fontId="15" fillId="3" borderId="0" xfId="131" applyFont="1" applyFill="1" applyAlignment="1">
      <alignment vertical="center"/>
    </xf>
    <xf numFmtId="0" fontId="15" fillId="0" borderId="0" xfId="131" applyFont="1" applyAlignment="1">
      <alignment vertical="center"/>
    </xf>
    <xf numFmtId="0" fontId="9" fillId="0" borderId="0" xfId="131" applyFont="1" applyAlignment="1">
      <alignment horizontal="right" vertical="center" indent="1"/>
    </xf>
    <xf numFmtId="0" fontId="18" fillId="6" borderId="0" xfId="131" applyFont="1" applyFill="1"/>
    <xf numFmtId="0" fontId="18" fillId="0" borderId="0" xfId="131" applyFont="1"/>
    <xf numFmtId="0" fontId="18" fillId="6" borderId="0" xfId="131" applyFont="1" applyFill="1" applyAlignment="1">
      <alignment horizontal="center" vertical="center"/>
    </xf>
    <xf numFmtId="0" fontId="18" fillId="0" borderId="0" xfId="131" applyFont="1" applyAlignment="1">
      <alignment horizontal="center" vertical="center"/>
    </xf>
    <xf numFmtId="0" fontId="19" fillId="6" borderId="0" xfId="131" applyFont="1" applyFill="1" applyAlignment="1">
      <alignment horizontal="center" vertical="center"/>
    </xf>
    <xf numFmtId="0" fontId="18" fillId="6" borderId="0" xfId="131" applyFont="1" applyFill="1" applyAlignment="1">
      <alignment horizontal="right" vertical="center" indent="1"/>
    </xf>
    <xf numFmtId="0" fontId="20" fillId="12" borderId="38" xfId="131" applyFont="1" applyFill="1" applyBorder="1" applyAlignment="1">
      <alignment horizontal="left" vertical="center" indent="1"/>
    </xf>
    <xf numFmtId="0" fontId="20" fillId="12" borderId="40" xfId="131" applyFont="1" applyFill="1" applyBorder="1" applyAlignment="1">
      <alignment horizontal="left" vertical="center" indent="1"/>
    </xf>
    <xf numFmtId="0" fontId="18" fillId="6" borderId="0" xfId="131" applyFont="1" applyFill="1" applyAlignment="1">
      <alignment vertical="center"/>
    </xf>
    <xf numFmtId="0" fontId="18" fillId="0" borderId="0" xfId="131" applyFont="1" applyAlignment="1">
      <alignment vertical="center"/>
    </xf>
    <xf numFmtId="0" fontId="21" fillId="6" borderId="0" xfId="131" applyFont="1" applyFill="1"/>
    <xf numFmtId="0" fontId="21" fillId="0" borderId="0" xfId="131" applyFont="1"/>
    <xf numFmtId="0" fontId="23" fillId="6" borderId="0" xfId="131" applyFont="1" applyFill="1" applyAlignment="1">
      <alignment horizontal="center" vertical="center"/>
    </xf>
    <xf numFmtId="0" fontId="21" fillId="6" borderId="0" xfId="131" applyFont="1" applyFill="1" applyAlignment="1">
      <alignment horizontal="center" vertical="center"/>
    </xf>
    <xf numFmtId="0" fontId="24" fillId="7" borderId="0" xfId="131" applyFont="1" applyFill="1" applyAlignment="1">
      <alignment horizontal="center" vertical="center"/>
    </xf>
    <xf numFmtId="0" fontId="24" fillId="7" borderId="39" xfId="131" applyFont="1" applyFill="1" applyBorder="1" applyAlignment="1">
      <alignment horizontal="center" vertical="center"/>
    </xf>
    <xf numFmtId="0" fontId="21" fillId="0" borderId="0" xfId="131" applyFont="1" applyAlignment="1">
      <alignment horizontal="center" vertical="center"/>
    </xf>
    <xf numFmtId="0" fontId="25" fillId="3" borderId="0" xfId="131" applyFont="1" applyFill="1" applyAlignment="1">
      <alignment vertical="center"/>
    </xf>
    <xf numFmtId="0" fontId="25" fillId="3" borderId="0" xfId="131" applyFont="1" applyFill="1" applyAlignment="1">
      <alignment horizontal="right" vertical="center" indent="1"/>
    </xf>
    <xf numFmtId="0" fontId="25" fillId="0" borderId="0" xfId="131" applyFont="1" applyAlignment="1">
      <alignment vertical="center"/>
    </xf>
    <xf numFmtId="0" fontId="27" fillId="3" borderId="0" xfId="131" applyFont="1" applyFill="1" applyAlignment="1" applyProtection="1">
      <alignment horizontal="center" vertical="center"/>
      <protection hidden="1"/>
    </xf>
    <xf numFmtId="0" fontId="25" fillId="6" borderId="0" xfId="131" applyFont="1" applyFill="1" applyAlignment="1">
      <alignment horizontal="right" vertical="center" indent="1"/>
    </xf>
    <xf numFmtId="0" fontId="25" fillId="6" borderId="0" xfId="131" applyFont="1" applyFill="1" applyAlignment="1">
      <alignment vertical="center"/>
    </xf>
    <xf numFmtId="0" fontId="29" fillId="3" borderId="0" xfId="131" applyFont="1" applyFill="1" applyAlignment="1" applyProtection="1">
      <alignment horizontal="center" vertical="center"/>
      <protection hidden="1"/>
    </xf>
    <xf numFmtId="0" fontId="29" fillId="3" borderId="0" xfId="131" applyFont="1" applyFill="1" applyAlignment="1">
      <alignment horizontal="right" vertical="center" indent="1"/>
    </xf>
    <xf numFmtId="0" fontId="25" fillId="0" borderId="1" xfId="131" applyFont="1" applyBorder="1" applyAlignment="1">
      <alignment horizontal="right" vertical="center" indent="1"/>
    </xf>
    <xf numFmtId="0" fontId="25" fillId="0" borderId="1" xfId="131" applyFont="1" applyBorder="1" applyAlignment="1">
      <alignment horizontal="left" vertical="center" indent="1"/>
    </xf>
    <xf numFmtId="0" fontId="28" fillId="8" borderId="41" xfId="131" applyFont="1" applyFill="1" applyBorder="1" applyAlignment="1" applyProtection="1">
      <alignment horizontal="center" vertical="center"/>
      <protection hidden="1"/>
    </xf>
    <xf numFmtId="0" fontId="25" fillId="8" borderId="41" xfId="131" applyFont="1" applyFill="1" applyBorder="1" applyAlignment="1">
      <alignment horizontal="right" vertical="center"/>
    </xf>
    <xf numFmtId="0" fontId="29" fillId="9" borderId="2" xfId="131" applyFont="1" applyFill="1" applyBorder="1" applyAlignment="1">
      <alignment horizontal="right" vertical="center" indent="1"/>
    </xf>
    <xf numFmtId="0" fontId="29" fillId="9" borderId="2" xfId="131" applyFont="1" applyFill="1" applyBorder="1" applyAlignment="1">
      <alignment horizontal="left" vertical="center" indent="1"/>
    </xf>
    <xf numFmtId="0" fontId="29" fillId="9" borderId="1" xfId="131" applyFont="1" applyFill="1" applyBorder="1" applyAlignment="1">
      <alignment horizontal="right" vertical="center" indent="1"/>
    </xf>
    <xf numFmtId="0" fontId="29" fillId="9" borderId="1" xfId="131" applyFont="1" applyFill="1" applyBorder="1" applyAlignment="1">
      <alignment horizontal="left" vertical="center" indent="1"/>
    </xf>
    <xf numFmtId="0" fontId="29" fillId="9" borderId="13" xfId="131" applyFont="1" applyFill="1" applyBorder="1" applyAlignment="1">
      <alignment horizontal="right" vertical="center" indent="1"/>
    </xf>
    <xf numFmtId="0" fontId="29" fillId="9" borderId="12" xfId="131" applyFont="1" applyFill="1" applyBorder="1" applyAlignment="1">
      <alignment horizontal="right" vertical="center" indent="1"/>
    </xf>
    <xf numFmtId="0" fontId="25" fillId="0" borderId="12" xfId="131" applyFont="1" applyBorder="1" applyAlignment="1">
      <alignment horizontal="right" vertical="center" indent="1"/>
    </xf>
    <xf numFmtId="0" fontId="33" fillId="9" borderId="44" xfId="131" applyFont="1" applyFill="1" applyBorder="1" applyAlignment="1">
      <alignment horizontal="right" vertical="center" indent="1"/>
    </xf>
    <xf numFmtId="0" fontId="33" fillId="9" borderId="45" xfId="131" applyFont="1" applyFill="1" applyBorder="1" applyAlignment="1">
      <alignment horizontal="right" vertical="center" indent="1"/>
    </xf>
    <xf numFmtId="0" fontId="34" fillId="0" borderId="45" xfId="131" applyFont="1" applyBorder="1" applyAlignment="1">
      <alignment horizontal="right" vertical="center" indent="1"/>
    </xf>
    <xf numFmtId="0" fontId="26" fillId="8" borderId="46" xfId="0" applyFont="1" applyFill="1" applyBorder="1" applyAlignment="1">
      <alignment horizontal="left" vertical="center" indent="1"/>
    </xf>
    <xf numFmtId="0" fontId="28" fillId="8" borderId="47" xfId="131" applyFont="1" applyFill="1" applyBorder="1" applyAlignment="1" applyProtection="1">
      <alignment horizontal="center" vertical="center"/>
      <protection hidden="1"/>
    </xf>
    <xf numFmtId="0" fontId="32" fillId="8" borderId="48" xfId="131" applyFont="1" applyFill="1" applyBorder="1" applyAlignment="1" applyProtection="1">
      <alignment horizontal="center" vertical="center"/>
      <protection hidden="1"/>
    </xf>
    <xf numFmtId="0" fontId="35" fillId="0" borderId="0" xfId="131" applyFont="1"/>
    <xf numFmtId="0" fontId="36" fillId="16" borderId="0" xfId="131" applyFont="1" applyFill="1" applyAlignment="1">
      <alignment vertical="center"/>
    </xf>
    <xf numFmtId="0" fontId="37" fillId="16" borderId="49" xfId="131" applyFont="1" applyFill="1" applyBorder="1" applyAlignment="1">
      <alignment horizontal="center" vertical="center"/>
    </xf>
    <xf numFmtId="0" fontId="36" fillId="16" borderId="50" xfId="131" applyFont="1" applyFill="1" applyBorder="1" applyAlignment="1">
      <alignment horizontal="center" vertical="center"/>
    </xf>
    <xf numFmtId="0" fontId="36" fillId="16" borderId="27" xfId="131" applyFont="1" applyFill="1" applyBorder="1" applyAlignment="1">
      <alignment horizontal="left" vertical="center"/>
    </xf>
    <xf numFmtId="0" fontId="35" fillId="16" borderId="27" xfId="131" applyFont="1" applyFill="1" applyBorder="1"/>
    <xf numFmtId="0" fontId="35" fillId="16" borderId="27" xfId="131" applyFont="1" applyFill="1" applyBorder="1" applyAlignment="1">
      <alignment vertical="center"/>
    </xf>
    <xf numFmtId="0" fontId="35" fillId="16" borderId="51" xfId="131" applyFont="1" applyFill="1" applyBorder="1" applyAlignment="1">
      <alignment vertical="center"/>
    </xf>
    <xf numFmtId="0" fontId="35" fillId="0" borderId="0" xfId="131" applyFont="1" applyAlignment="1">
      <alignment vertical="center"/>
    </xf>
    <xf numFmtId="0" fontId="38" fillId="0" borderId="52" xfId="131" applyFont="1" applyBorder="1" applyAlignment="1">
      <alignment horizontal="center"/>
    </xf>
    <xf numFmtId="0" fontId="35" fillId="17" borderId="0" xfId="131" applyFont="1" applyFill="1"/>
    <xf numFmtId="0" fontId="39" fillId="0" borderId="0" xfId="131" applyFont="1"/>
    <xf numFmtId="0" fontId="40" fillId="0" borderId="0" xfId="131" applyFont="1"/>
    <xf numFmtId="0" fontId="35" fillId="0" borderId="53" xfId="131" applyFont="1" applyBorder="1"/>
    <xf numFmtId="0" fontId="38" fillId="0" borderId="54" xfId="131" applyFont="1" applyBorder="1" applyAlignment="1">
      <alignment horizontal="center"/>
    </xf>
    <xf numFmtId="0" fontId="35" fillId="17" borderId="55" xfId="131" applyFont="1" applyFill="1" applyBorder="1"/>
    <xf numFmtId="0" fontId="39" fillId="0" borderId="55" xfId="131" applyFont="1" applyBorder="1"/>
    <xf numFmtId="0" fontId="40" fillId="0" borderId="55" xfId="131" applyFont="1" applyBorder="1"/>
    <xf numFmtId="0" fontId="35" fillId="0" borderId="55" xfId="131" applyFont="1" applyBorder="1"/>
    <xf numFmtId="0" fontId="35" fillId="0" borderId="56" xfId="131" applyFont="1" applyBorder="1"/>
    <xf numFmtId="0" fontId="41" fillId="16" borderId="57" xfId="131" applyFont="1" applyFill="1" applyBorder="1" applyAlignment="1" applyProtection="1">
      <alignment horizontal="center" vertical="center"/>
      <protection locked="0"/>
    </xf>
    <xf numFmtId="49" fontId="41" fillId="16" borderId="57" xfId="131" applyNumberFormat="1" applyFont="1" applyFill="1" applyBorder="1" applyAlignment="1" applyProtection="1">
      <alignment horizontal="center" vertical="center"/>
      <protection locked="0"/>
    </xf>
    <xf numFmtId="0" fontId="41" fillId="16" borderId="57" xfId="131" applyFont="1" applyFill="1" applyBorder="1" applyAlignment="1">
      <alignment horizontal="center" vertical="center"/>
    </xf>
    <xf numFmtId="0" fontId="42" fillId="0" borderId="0" xfId="131" applyFont="1" applyAlignment="1">
      <alignment horizontal="center"/>
    </xf>
    <xf numFmtId="0" fontId="42" fillId="0" borderId="0" xfId="131" applyFont="1" applyAlignment="1">
      <alignment horizontal="center" vertical="center"/>
    </xf>
    <xf numFmtId="20" fontId="42" fillId="0" borderId="0" xfId="131" applyNumberFormat="1" applyFont="1" applyAlignment="1" applyProtection="1">
      <alignment horizontal="center"/>
      <protection locked="0"/>
    </xf>
    <xf numFmtId="0" fontId="42" fillId="0" borderId="0" xfId="131" applyFont="1" applyAlignment="1">
      <alignment horizontal="right" indent="1"/>
    </xf>
    <xf numFmtId="0" fontId="42" fillId="0" borderId="0" xfId="131" applyFont="1" applyAlignment="1" applyProtection="1">
      <alignment horizontal="center" vertical="center"/>
      <protection locked="0"/>
    </xf>
    <xf numFmtId="0" fontId="42" fillId="0" borderId="0" xfId="131" applyFont="1" applyAlignment="1">
      <alignment horizontal="left" indent="1"/>
    </xf>
    <xf numFmtId="0" fontId="42" fillId="0" borderId="0" xfId="131" applyFont="1"/>
    <xf numFmtId="16" fontId="42" fillId="0" borderId="0" xfId="131" applyNumberFormat="1" applyFont="1" applyAlignment="1" applyProtection="1">
      <alignment horizontal="center"/>
      <protection locked="0"/>
    </xf>
    <xf numFmtId="16" fontId="42" fillId="0" borderId="0" xfId="131" applyNumberFormat="1" applyFont="1" applyAlignment="1" applyProtection="1">
      <alignment horizontal="center" vertical="top"/>
      <protection locked="0"/>
    </xf>
    <xf numFmtId="20" fontId="42" fillId="0" borderId="0" xfId="131" applyNumberFormat="1" applyFont="1" applyAlignment="1" applyProtection="1">
      <alignment horizontal="center" vertical="top"/>
      <protection locked="0"/>
    </xf>
    <xf numFmtId="0" fontId="42" fillId="0" borderId="0" xfId="131" applyFont="1" applyAlignment="1">
      <alignment horizontal="center" vertical="top"/>
    </xf>
    <xf numFmtId="0" fontId="36" fillId="14" borderId="0" xfId="131" applyFont="1" applyFill="1" applyAlignment="1" applyProtection="1">
      <alignment vertical="center"/>
      <protection hidden="1"/>
    </xf>
    <xf numFmtId="0" fontId="42" fillId="14" borderId="0" xfId="131" applyFont="1" applyFill="1" applyProtection="1">
      <protection hidden="1"/>
    </xf>
    <xf numFmtId="0" fontId="42" fillId="14" borderId="0" xfId="131" applyFont="1" applyFill="1" applyAlignment="1" applyProtection="1">
      <alignment horizontal="right"/>
      <protection hidden="1"/>
    </xf>
    <xf numFmtId="0" fontId="42" fillId="0" borderId="0" xfId="131" applyFont="1" applyProtection="1">
      <protection hidden="1"/>
    </xf>
    <xf numFmtId="0" fontId="42" fillId="0" borderId="0" xfId="131" applyFont="1" applyAlignment="1" applyProtection="1">
      <alignment horizontal="right"/>
      <protection hidden="1"/>
    </xf>
    <xf numFmtId="0" fontId="42" fillId="0" borderId="0" xfId="131" applyFont="1" applyAlignment="1" applyProtection="1">
      <alignment vertical="center"/>
      <protection hidden="1"/>
    </xf>
    <xf numFmtId="0" fontId="42" fillId="0" borderId="49" xfId="131" applyFont="1" applyBorder="1" applyAlignment="1" applyProtection="1">
      <alignment horizontal="center"/>
      <protection hidden="1"/>
    </xf>
    <xf numFmtId="0" fontId="42" fillId="0" borderId="0" xfId="131" applyFont="1" applyAlignment="1" applyProtection="1">
      <alignment horizontal="center"/>
      <protection hidden="1"/>
    </xf>
    <xf numFmtId="0" fontId="42" fillId="0" borderId="0" xfId="131" applyFont="1" applyAlignment="1" applyProtection="1">
      <alignment horizontal="center" vertical="center"/>
      <protection hidden="1"/>
    </xf>
    <xf numFmtId="0" fontId="44" fillId="0" borderId="0" xfId="131" applyFont="1" applyAlignment="1" applyProtection="1">
      <alignment horizontal="center" vertical="center"/>
      <protection hidden="1"/>
    </xf>
    <xf numFmtId="0" fontId="45" fillId="0" borderId="0" xfId="132" applyFont="1" applyAlignment="1" applyProtection="1">
      <protection hidden="1"/>
    </xf>
    <xf numFmtId="0" fontId="42" fillId="0" borderId="0" xfId="131" applyFont="1" applyAlignment="1" applyProtection="1">
      <alignment horizontal="center" vertical="center" wrapText="1"/>
      <protection hidden="1"/>
    </xf>
    <xf numFmtId="0" fontId="41" fillId="16" borderId="57" xfId="131" applyFont="1" applyFill="1" applyBorder="1" applyAlignment="1" applyProtection="1">
      <alignment horizontal="center" vertical="center"/>
      <protection hidden="1"/>
    </xf>
    <xf numFmtId="0" fontId="42" fillId="0" borderId="0" xfId="131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1"/>
    </xf>
    <xf numFmtId="0" fontId="2" fillId="6" borderId="0" xfId="0" applyFont="1" applyFill="1" applyAlignment="1">
      <alignment horizontal="left" vertical="center" indent="1"/>
    </xf>
    <xf numFmtId="0" fontId="42" fillId="6" borderId="0" xfId="131" applyFont="1" applyFill="1" applyAlignment="1">
      <alignment horizontal="center" vertical="center"/>
    </xf>
    <xf numFmtId="164" fontId="42" fillId="6" borderId="0" xfId="131" applyNumberFormat="1" applyFont="1" applyFill="1" applyAlignment="1" applyProtection="1">
      <alignment horizontal="center"/>
      <protection locked="0"/>
    </xf>
    <xf numFmtId="20" fontId="42" fillId="6" borderId="0" xfId="131" applyNumberFormat="1" applyFont="1" applyFill="1" applyAlignment="1" applyProtection="1">
      <alignment horizontal="center"/>
      <protection locked="0"/>
    </xf>
    <xf numFmtId="0" fontId="42" fillId="6" borderId="0" xfId="131" applyFont="1" applyFill="1" applyAlignment="1">
      <alignment horizontal="right" indent="1"/>
    </xf>
    <xf numFmtId="0" fontId="42" fillId="6" borderId="0" xfId="131" applyFont="1" applyFill="1" applyAlignment="1">
      <alignment horizontal="center"/>
    </xf>
    <xf numFmtId="20" fontId="42" fillId="6" borderId="0" xfId="131" applyNumberFormat="1" applyFont="1" applyFill="1" applyAlignment="1">
      <alignment horizontal="center"/>
    </xf>
    <xf numFmtId="0" fontId="42" fillId="6" borderId="0" xfId="131" applyFont="1" applyFill="1" applyAlignment="1">
      <alignment horizontal="left" indent="1"/>
    </xf>
    <xf numFmtId="0" fontId="42" fillId="0" borderId="42" xfId="131" applyFont="1" applyBorder="1" applyAlignment="1">
      <alignment horizontal="center"/>
    </xf>
    <xf numFmtId="164" fontId="46" fillId="2" borderId="0" xfId="131" applyNumberFormat="1" applyFont="1" applyFill="1" applyAlignment="1" applyProtection="1">
      <alignment horizontal="center"/>
      <protection locked="0"/>
    </xf>
    <xf numFmtId="20" fontId="46" fillId="2" borderId="0" xfId="131" applyNumberFormat="1" applyFont="1" applyFill="1" applyAlignment="1" applyProtection="1">
      <alignment horizontal="center"/>
      <protection locked="0"/>
    </xf>
    <xf numFmtId="0" fontId="46" fillId="2" borderId="0" xfId="131" applyFont="1" applyFill="1" applyAlignment="1">
      <alignment horizontal="right" indent="1"/>
    </xf>
    <xf numFmtId="0" fontId="46" fillId="2" borderId="0" xfId="131" applyFont="1" applyFill="1" applyAlignment="1" applyProtection="1">
      <alignment horizontal="center" vertical="center"/>
      <protection locked="0"/>
    </xf>
    <xf numFmtId="0" fontId="46" fillId="2" borderId="0" xfId="131" applyFont="1" applyFill="1" applyAlignment="1">
      <alignment horizontal="left" indent="1"/>
    </xf>
    <xf numFmtId="164" fontId="46" fillId="2" borderId="42" xfId="131" applyNumberFormat="1" applyFont="1" applyFill="1" applyBorder="1" applyAlignment="1" applyProtection="1">
      <alignment horizontal="center"/>
      <protection locked="0"/>
    </xf>
    <xf numFmtId="0" fontId="46" fillId="2" borderId="42" xfId="131" applyFont="1" applyFill="1" applyBorder="1" applyAlignment="1">
      <alignment horizontal="center"/>
    </xf>
    <xf numFmtId="0" fontId="46" fillId="2" borderId="42" xfId="131" applyFont="1" applyFill="1" applyBorder="1" applyAlignment="1">
      <alignment horizontal="right" indent="1"/>
    </xf>
    <xf numFmtId="0" fontId="46" fillId="2" borderId="42" xfId="131" applyFont="1" applyFill="1" applyBorder="1" applyAlignment="1">
      <alignment horizontal="left" indent="1"/>
    </xf>
    <xf numFmtId="20" fontId="46" fillId="2" borderId="0" xfId="131" applyNumberFormat="1" applyFont="1" applyFill="1" applyAlignment="1">
      <alignment horizontal="center"/>
    </xf>
    <xf numFmtId="16" fontId="46" fillId="2" borderId="0" xfId="131" applyNumberFormat="1" applyFont="1" applyFill="1" applyAlignment="1" applyProtection="1">
      <alignment horizontal="center"/>
      <protection locked="0"/>
    </xf>
    <xf numFmtId="16" fontId="46" fillId="2" borderId="0" xfId="131" applyNumberFormat="1" applyFont="1" applyFill="1" applyAlignment="1" applyProtection="1">
      <alignment horizontal="center" vertical="top"/>
      <protection locked="0"/>
    </xf>
    <xf numFmtId="20" fontId="46" fillId="2" borderId="0" xfId="131" applyNumberFormat="1" applyFont="1" applyFill="1" applyAlignment="1" applyProtection="1">
      <alignment horizontal="center" vertical="top"/>
      <protection locked="0"/>
    </xf>
    <xf numFmtId="0" fontId="9" fillId="0" borderId="2" xfId="0" applyFont="1" applyBorder="1" applyAlignment="1">
      <alignment horizontal="center" vertical="center"/>
    </xf>
    <xf numFmtId="0" fontId="20" fillId="19" borderId="40" xfId="131" applyFont="1" applyFill="1" applyBorder="1" applyAlignment="1">
      <alignment horizontal="left" vertical="center" indent="1"/>
    </xf>
    <xf numFmtId="0" fontId="20" fillId="19" borderId="38" xfId="131" applyFont="1" applyFill="1" applyBorder="1" applyAlignment="1">
      <alignment horizontal="left" vertical="center" indent="1"/>
    </xf>
    <xf numFmtId="0" fontId="14" fillId="6" borderId="0" xfId="131" applyFont="1" applyFill="1"/>
    <xf numFmtId="0" fontId="14" fillId="6" borderId="0" xfId="131" applyFont="1" applyFill="1" applyAlignment="1">
      <alignment horizontal="center" vertical="center"/>
    </xf>
    <xf numFmtId="0" fontId="47" fillId="8" borderId="65" xfId="131" applyFont="1" applyFill="1" applyBorder="1" applyAlignment="1">
      <alignment horizontal="left" vertical="center" indent="1"/>
    </xf>
    <xf numFmtId="0" fontId="48" fillId="6" borderId="49" xfId="131" applyFont="1" applyFill="1" applyBorder="1" applyAlignment="1">
      <alignment horizontal="center" vertical="center"/>
    </xf>
    <xf numFmtId="0" fontId="47" fillId="8" borderId="64" xfId="131" applyFont="1" applyFill="1" applyBorder="1" applyAlignment="1">
      <alignment horizontal="left" vertical="center" indent="1"/>
    </xf>
    <xf numFmtId="0" fontId="47" fillId="8" borderId="67" xfId="131" applyFont="1" applyFill="1" applyBorder="1" applyAlignment="1">
      <alignment horizontal="left" vertical="center" indent="1"/>
    </xf>
    <xf numFmtId="0" fontId="14" fillId="6" borderId="0" xfId="131" applyFont="1" applyFill="1" applyAlignment="1">
      <alignment horizontal="center"/>
    </xf>
    <xf numFmtId="0" fontId="47" fillId="6" borderId="0" xfId="131" applyFont="1" applyFill="1" applyAlignment="1">
      <alignment horizontal="center" vertical="center"/>
    </xf>
    <xf numFmtId="0" fontId="47" fillId="20" borderId="66" xfId="131" applyFont="1" applyFill="1" applyBorder="1" applyAlignment="1">
      <alignment horizontal="left" vertical="center" indent="1"/>
    </xf>
    <xf numFmtId="20" fontId="47" fillId="6" borderId="0" xfId="131" applyNumberFormat="1" applyFont="1" applyFill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20" fontId="52" fillId="0" borderId="2" xfId="0" applyNumberFormat="1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center"/>
    </xf>
    <xf numFmtId="0" fontId="52" fillId="0" borderId="2" xfId="0" applyFont="1" applyBorder="1" applyAlignment="1">
      <alignment horizontal="left" vertical="center" indent="1"/>
    </xf>
    <xf numFmtId="0" fontId="52" fillId="0" borderId="2" xfId="0" applyFont="1" applyBorder="1" applyAlignment="1">
      <alignment horizontal="center" vertical="center"/>
    </xf>
    <xf numFmtId="0" fontId="52" fillId="0" borderId="8" xfId="0" applyFont="1" applyBorder="1" applyAlignment="1">
      <alignment horizontal="left" vertical="center" indent="1"/>
    </xf>
    <xf numFmtId="0" fontId="52" fillId="0" borderId="5" xfId="0" applyFont="1" applyBorder="1" applyAlignment="1">
      <alignment horizontal="center" vertical="center"/>
    </xf>
    <xf numFmtId="20" fontId="52" fillId="0" borderId="1" xfId="0" applyNumberFormat="1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 indent="1"/>
    </xf>
    <xf numFmtId="0" fontId="52" fillId="0" borderId="1" xfId="0" applyFont="1" applyBorder="1" applyAlignment="1">
      <alignment horizontal="center" vertical="center"/>
    </xf>
    <xf numFmtId="0" fontId="52" fillId="0" borderId="6" xfId="0" applyFont="1" applyBorder="1" applyAlignment="1">
      <alignment horizontal="left" vertical="center" indent="1"/>
    </xf>
    <xf numFmtId="0" fontId="14" fillId="2" borderId="0" xfId="131" applyFont="1" applyFill="1"/>
    <xf numFmtId="0" fontId="56" fillId="0" borderId="0" xfId="0" applyFont="1"/>
    <xf numFmtId="0" fontId="56" fillId="24" borderId="1" xfId="0" applyFont="1" applyFill="1" applyBorder="1" applyAlignment="1">
      <alignment horizontal="center"/>
    </xf>
    <xf numFmtId="0" fontId="56" fillId="24" borderId="12" xfId="0" applyFont="1" applyFill="1" applyBorder="1" applyAlignment="1">
      <alignment horizontal="center"/>
    </xf>
    <xf numFmtId="0" fontId="56" fillId="24" borderId="71" xfId="0" applyFont="1" applyFill="1" applyBorder="1" applyAlignment="1">
      <alignment horizontal="center"/>
    </xf>
    <xf numFmtId="0" fontId="56" fillId="24" borderId="72" xfId="0" applyFont="1" applyFill="1" applyBorder="1" applyAlignment="1">
      <alignment horizontal="center"/>
    </xf>
    <xf numFmtId="0" fontId="56" fillId="24" borderId="73" xfId="0" applyFont="1" applyFill="1" applyBorder="1" applyAlignment="1">
      <alignment horizontal="center"/>
    </xf>
    <xf numFmtId="0" fontId="56" fillId="24" borderId="74" xfId="0" applyFont="1" applyFill="1" applyBorder="1" applyAlignment="1">
      <alignment horizontal="center"/>
    </xf>
    <xf numFmtId="0" fontId="56" fillId="8" borderId="2" xfId="0" applyFont="1" applyFill="1" applyBorder="1" applyAlignment="1">
      <alignment horizontal="center"/>
    </xf>
    <xf numFmtId="0" fontId="56" fillId="8" borderId="13" xfId="0" applyFont="1" applyFill="1" applyBorder="1" applyAlignment="1">
      <alignment horizontal="center"/>
    </xf>
    <xf numFmtId="0" fontId="56" fillId="8" borderId="75" xfId="0" applyFont="1" applyFill="1" applyBorder="1" applyAlignment="1">
      <alignment horizontal="center"/>
    </xf>
    <xf numFmtId="0" fontId="56" fillId="8" borderId="1" xfId="0" applyFont="1" applyFill="1" applyBorder="1" applyAlignment="1">
      <alignment horizontal="center"/>
    </xf>
    <xf numFmtId="0" fontId="56" fillId="8" borderId="12" xfId="0" applyFont="1" applyFill="1" applyBorder="1" applyAlignment="1">
      <alignment horizontal="center"/>
    </xf>
    <xf numFmtId="0" fontId="56" fillId="8" borderId="71" xfId="0" applyFont="1" applyFill="1" applyBorder="1" applyAlignment="1">
      <alignment horizontal="center"/>
    </xf>
    <xf numFmtId="0" fontId="56" fillId="0" borderId="36" xfId="0" applyFont="1" applyBorder="1"/>
    <xf numFmtId="0" fontId="56" fillId="0" borderId="37" xfId="0" applyFont="1" applyBorder="1"/>
    <xf numFmtId="0" fontId="56" fillId="0" borderId="0" xfId="0" applyFont="1" applyBorder="1"/>
    <xf numFmtId="0" fontId="56" fillId="0" borderId="4" xfId="0" applyFont="1" applyBorder="1"/>
    <xf numFmtId="0" fontId="56" fillId="8" borderId="23" xfId="0" applyFont="1" applyFill="1" applyBorder="1" applyAlignment="1">
      <alignment horizontal="center"/>
    </xf>
    <xf numFmtId="0" fontId="56" fillId="8" borderId="76" xfId="0" applyFont="1" applyFill="1" applyBorder="1" applyAlignment="1">
      <alignment horizontal="center"/>
    </xf>
    <xf numFmtId="0" fontId="56" fillId="8" borderId="77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35" xfId="0" applyFont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0" fontId="57" fillId="0" borderId="4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78" xfId="0" applyFont="1" applyBorder="1" applyAlignment="1">
      <alignment horizontal="center"/>
    </xf>
    <xf numFmtId="0" fontId="56" fillId="0" borderId="81" xfId="0" applyFont="1" applyBorder="1" applyAlignment="1">
      <alignment horizontal="center"/>
    </xf>
    <xf numFmtId="0" fontId="56" fillId="0" borderId="82" xfId="0" applyFont="1" applyBorder="1" applyAlignment="1">
      <alignment horizontal="center"/>
    </xf>
    <xf numFmtId="0" fontId="56" fillId="0" borderId="82" xfId="0" applyFont="1" applyBorder="1" applyAlignment="1"/>
    <xf numFmtId="0" fontId="56" fillId="0" borderId="83" xfId="0" applyFont="1" applyBorder="1" applyAlignment="1">
      <alignment horizontal="center"/>
    </xf>
    <xf numFmtId="0" fontId="56" fillId="0" borderId="0" xfId="0" applyFont="1" applyAlignment="1"/>
    <xf numFmtId="0" fontId="56" fillId="24" borderId="1" xfId="0" applyFont="1" applyFill="1" applyBorder="1" applyAlignment="1">
      <alignment horizontal="right" indent="1"/>
    </xf>
    <xf numFmtId="0" fontId="56" fillId="24" borderId="1" xfId="0" applyFont="1" applyFill="1" applyBorder="1" applyAlignment="1">
      <alignment horizontal="left" indent="1"/>
    </xf>
    <xf numFmtId="0" fontId="56" fillId="25" borderId="1" xfId="0" applyFont="1" applyFill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56" fillId="0" borderId="89" xfId="0" applyFont="1" applyBorder="1" applyAlignment="1">
      <alignment horizontal="center"/>
    </xf>
    <xf numFmtId="0" fontId="56" fillId="0" borderId="90" xfId="0" applyFont="1" applyBorder="1" applyAlignment="1">
      <alignment horizontal="center"/>
    </xf>
    <xf numFmtId="0" fontId="14" fillId="6" borderId="0" xfId="131" applyFont="1" applyFill="1" applyAlignment="1">
      <alignment horizontal="right" vertical="center" indent="1"/>
    </xf>
    <xf numFmtId="0" fontId="59" fillId="2" borderId="18" xfId="0" applyFont="1" applyFill="1" applyBorder="1" applyAlignment="1">
      <alignment horizontal="center" vertical="center"/>
    </xf>
    <xf numFmtId="0" fontId="59" fillId="24" borderId="18" xfId="0" applyFont="1" applyFill="1" applyBorder="1" applyAlignment="1">
      <alignment horizontal="center" vertical="center"/>
    </xf>
    <xf numFmtId="0" fontId="59" fillId="24" borderId="21" xfId="0" applyFont="1" applyFill="1" applyBorder="1" applyAlignment="1">
      <alignment horizontal="center" vertical="center"/>
    </xf>
    <xf numFmtId="49" fontId="47" fillId="6" borderId="0" xfId="131" applyNumberFormat="1" applyFont="1" applyFill="1" applyAlignment="1">
      <alignment horizontal="center" vertical="center"/>
    </xf>
    <xf numFmtId="0" fontId="14" fillId="2" borderId="0" xfId="131" applyFont="1" applyFill="1" applyAlignment="1">
      <alignment horizontal="left" vertical="center" indent="1"/>
    </xf>
    <xf numFmtId="0" fontId="60" fillId="10" borderId="0" xfId="133" applyFont="1" applyFill="1" applyAlignment="1">
      <alignment horizontal="center" vertical="center"/>
    </xf>
    <xf numFmtId="20" fontId="9" fillId="24" borderId="2" xfId="0" applyNumberFormat="1" applyFont="1" applyFill="1" applyBorder="1" applyAlignment="1">
      <alignment horizontal="center" vertical="center"/>
    </xf>
    <xf numFmtId="49" fontId="9" fillId="24" borderId="2" xfId="0" applyNumberFormat="1" applyFont="1" applyFill="1" applyBorder="1" applyAlignment="1">
      <alignment horizontal="center" vertical="center"/>
    </xf>
    <xf numFmtId="20" fontId="9" fillId="24" borderId="1" xfId="0" applyNumberFormat="1" applyFont="1" applyFill="1" applyBorder="1" applyAlignment="1">
      <alignment horizontal="center" vertical="center"/>
    </xf>
    <xf numFmtId="49" fontId="9" fillId="24" borderId="1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80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8" fillId="11" borderId="12" xfId="0" applyFont="1" applyFill="1" applyBorder="1" applyAlignment="1">
      <alignment horizontal="center"/>
    </xf>
    <xf numFmtId="0" fontId="58" fillId="11" borderId="79" xfId="0" applyFont="1" applyFill="1" applyBorder="1" applyAlignment="1">
      <alignment horizontal="center"/>
    </xf>
    <xf numFmtId="0" fontId="58" fillId="11" borderId="80" xfId="0" applyFont="1" applyFill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79" xfId="0" applyFont="1" applyFill="1" applyBorder="1" applyAlignment="1">
      <alignment horizontal="center"/>
    </xf>
    <xf numFmtId="0" fontId="56" fillId="0" borderId="86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88" xfId="0" applyFont="1" applyBorder="1" applyAlignment="1">
      <alignment horizontal="center"/>
    </xf>
    <xf numFmtId="0" fontId="58" fillId="11" borderId="84" xfId="0" applyFont="1" applyFill="1" applyBorder="1" applyAlignment="1">
      <alignment horizontal="center"/>
    </xf>
    <xf numFmtId="0" fontId="58" fillId="11" borderId="85" xfId="0" applyFont="1" applyFill="1" applyBorder="1" applyAlignment="1">
      <alignment horizontal="center"/>
    </xf>
    <xf numFmtId="0" fontId="55" fillId="23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/>
    </xf>
    <xf numFmtId="0" fontId="57" fillId="11" borderId="12" xfId="0" applyFont="1" applyFill="1" applyBorder="1" applyAlignment="1">
      <alignment horizontal="center" vertical="center" wrapText="1"/>
    </xf>
    <xf numFmtId="0" fontId="57" fillId="11" borderId="80" xfId="0" applyFont="1" applyFill="1" applyBorder="1" applyAlignment="1">
      <alignment horizontal="center" vertical="center" wrapText="1"/>
    </xf>
    <xf numFmtId="0" fontId="57" fillId="11" borderId="79" xfId="0" applyFont="1" applyFill="1" applyBorder="1" applyAlignment="1">
      <alignment horizontal="center" vertical="center" wrapText="1"/>
    </xf>
    <xf numFmtId="0" fontId="57" fillId="8" borderId="12" xfId="0" applyFont="1" applyFill="1" applyBorder="1" applyAlignment="1">
      <alignment horizontal="center" vertical="center" wrapText="1"/>
    </xf>
    <xf numFmtId="0" fontId="57" fillId="8" borderId="79" xfId="0" applyFont="1" applyFill="1" applyBorder="1" applyAlignment="1">
      <alignment horizontal="center" vertical="center" wrapText="1"/>
    </xf>
    <xf numFmtId="0" fontId="22" fillId="13" borderId="0" xfId="131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9" borderId="1" xfId="0" applyFont="1" applyFill="1" applyBorder="1" applyAlignment="1">
      <alignment horizontal="left" vertical="center" indent="1"/>
    </xf>
    <xf numFmtId="0" fontId="2" fillId="9" borderId="6" xfId="0" applyFont="1" applyFill="1" applyBorder="1" applyAlignment="1">
      <alignment horizontal="left" vertical="center" indent="1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2" fillId="9" borderId="68" xfId="0" applyFont="1" applyFill="1" applyBorder="1" applyAlignment="1">
      <alignment horizontal="left" vertical="center" indent="1"/>
    </xf>
    <xf numFmtId="0" fontId="2" fillId="9" borderId="69" xfId="0" applyFont="1" applyFill="1" applyBorder="1" applyAlignment="1">
      <alignment horizontal="left" vertical="center" indent="1"/>
    </xf>
    <xf numFmtId="0" fontId="2" fillId="9" borderId="70" xfId="0" applyFont="1" applyFill="1" applyBorder="1" applyAlignment="1">
      <alignment horizontal="left" vertical="center" indent="1"/>
    </xf>
    <xf numFmtId="0" fontId="2" fillId="9" borderId="10" xfId="0" applyFont="1" applyFill="1" applyBorder="1" applyAlignment="1">
      <alignment horizontal="left" vertical="center" indent="1"/>
    </xf>
    <xf numFmtId="0" fontId="2" fillId="9" borderId="11" xfId="0" applyFont="1" applyFill="1" applyBorder="1" applyAlignment="1">
      <alignment horizontal="left" vertical="center" indent="1"/>
    </xf>
    <xf numFmtId="0" fontId="7" fillId="4" borderId="3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2" fillId="18" borderId="26" xfId="0" applyFont="1" applyFill="1" applyBorder="1" applyAlignment="1">
      <alignment horizontal="center" vertical="center"/>
    </xf>
    <xf numFmtId="0" fontId="12" fillId="18" borderId="27" xfId="0" applyFont="1" applyFill="1" applyBorder="1" applyAlignment="1">
      <alignment horizontal="center" vertical="center"/>
    </xf>
    <xf numFmtId="0" fontId="12" fillId="18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1" fillId="6" borderId="25" xfId="0" applyFont="1" applyFill="1" applyBorder="1" applyAlignment="1">
      <alignment horizontal="left" vertical="center" indent="1"/>
    </xf>
    <xf numFmtId="0" fontId="54" fillId="7" borderId="0" xfId="0" applyFont="1" applyFill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textRotation="90"/>
    </xf>
    <xf numFmtId="0" fontId="13" fillId="7" borderId="30" xfId="0" applyFont="1" applyFill="1" applyBorder="1" applyAlignment="1">
      <alignment horizontal="center" vertical="center" textRotation="90"/>
    </xf>
    <xf numFmtId="0" fontId="13" fillId="7" borderId="31" xfId="0" applyFont="1" applyFill="1" applyBorder="1" applyAlignment="1">
      <alignment horizontal="center" vertical="center" textRotation="90"/>
    </xf>
    <xf numFmtId="0" fontId="13" fillId="10" borderId="29" xfId="0" applyFont="1" applyFill="1" applyBorder="1" applyAlignment="1">
      <alignment horizontal="center" vertical="center" textRotation="90"/>
    </xf>
    <xf numFmtId="0" fontId="13" fillId="10" borderId="30" xfId="0" applyFont="1" applyFill="1" applyBorder="1" applyAlignment="1">
      <alignment horizontal="center" vertical="center" textRotation="90"/>
    </xf>
    <xf numFmtId="0" fontId="13" fillId="10" borderId="31" xfId="0" applyFont="1" applyFill="1" applyBorder="1" applyAlignment="1">
      <alignment horizontal="center" vertical="center" textRotation="90"/>
    </xf>
    <xf numFmtId="0" fontId="51" fillId="10" borderId="3" xfId="131" applyFont="1" applyFill="1" applyBorder="1" applyAlignment="1">
      <alignment horizontal="center" vertical="center"/>
    </xf>
    <xf numFmtId="0" fontId="51" fillId="10" borderId="0" xfId="131" applyFont="1" applyFill="1" applyBorder="1" applyAlignment="1">
      <alignment horizontal="center" vertical="center"/>
    </xf>
    <xf numFmtId="0" fontId="51" fillId="10" borderId="4" xfId="131" applyFont="1" applyFill="1" applyBorder="1" applyAlignment="1">
      <alignment horizontal="center" vertical="center"/>
    </xf>
    <xf numFmtId="0" fontId="53" fillId="11" borderId="0" xfId="131" applyFont="1" applyFill="1" applyAlignment="1">
      <alignment horizontal="center" vertical="center"/>
    </xf>
    <xf numFmtId="0" fontId="49" fillId="22" borderId="0" xfId="131" applyFont="1" applyFill="1" applyAlignment="1">
      <alignment horizontal="center" vertical="center"/>
    </xf>
    <xf numFmtId="0" fontId="50" fillId="21" borderId="0" xfId="131" applyFont="1" applyFill="1" applyAlignment="1">
      <alignment horizontal="center" vertical="center"/>
    </xf>
    <xf numFmtId="0" fontId="59" fillId="24" borderId="19" xfId="0" applyFont="1" applyFill="1" applyBorder="1" applyAlignment="1">
      <alignment horizontal="center" vertical="center"/>
    </xf>
    <xf numFmtId="0" fontId="59" fillId="24" borderId="20" xfId="0" applyFont="1" applyFill="1" applyBorder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0" fillId="3" borderId="0" xfId="131" applyFont="1" applyFill="1" applyAlignment="1">
      <alignment horizontal="center" vertical="center" wrapText="1"/>
    </xf>
    <xf numFmtId="0" fontId="30" fillId="3" borderId="0" xfId="131" applyFont="1" applyFill="1" applyAlignment="1">
      <alignment horizontal="center" vertical="center"/>
    </xf>
    <xf numFmtId="0" fontId="17" fillId="7" borderId="0" xfId="131" applyFont="1" applyFill="1" applyAlignment="1" applyProtection="1">
      <alignment horizontal="center" vertical="center"/>
      <protection hidden="1"/>
    </xf>
    <xf numFmtId="0" fontId="13" fillId="10" borderId="0" xfId="133" applyFont="1" applyFill="1" applyAlignment="1" applyProtection="1">
      <alignment horizontal="center" vertical="center"/>
      <protection hidden="1"/>
    </xf>
    <xf numFmtId="0" fontId="4" fillId="0" borderId="0" xfId="133"/>
    <xf numFmtId="0" fontId="41" fillId="16" borderId="57" xfId="131" applyFont="1" applyFill="1" applyBorder="1" applyAlignment="1" applyProtection="1">
      <alignment horizontal="center" vertical="center"/>
      <protection locked="0"/>
    </xf>
    <xf numFmtId="0" fontId="41" fillId="16" borderId="58" xfId="131" applyFont="1" applyFill="1" applyBorder="1" applyAlignment="1">
      <alignment horizontal="center"/>
    </xf>
    <xf numFmtId="0" fontId="41" fillId="16" borderId="59" xfId="131" applyFont="1" applyFill="1" applyBorder="1" applyAlignment="1">
      <alignment horizontal="center"/>
    </xf>
    <xf numFmtId="0" fontId="42" fillId="0" borderId="29" xfId="131" applyFont="1" applyBorder="1" applyAlignment="1" applyProtection="1">
      <alignment horizontal="center" vertical="center"/>
      <protection hidden="1"/>
    </xf>
    <xf numFmtId="0" fontId="42" fillId="0" borderId="31" xfId="131" applyFont="1" applyBorder="1" applyAlignment="1" applyProtection="1">
      <alignment horizontal="center" vertical="center"/>
      <protection hidden="1"/>
    </xf>
    <xf numFmtId="0" fontId="42" fillId="0" borderId="62" xfId="131" applyFont="1" applyBorder="1" applyAlignment="1" applyProtection="1">
      <alignment horizontal="center" vertical="center"/>
      <protection hidden="1"/>
    </xf>
    <xf numFmtId="0" fontId="42" fillId="0" borderId="32" xfId="131" applyFont="1" applyBorder="1" applyAlignment="1" applyProtection="1">
      <alignment horizontal="center" vertical="center"/>
      <protection hidden="1"/>
    </xf>
    <xf numFmtId="0" fontId="42" fillId="0" borderId="63" xfId="131" applyFont="1" applyBorder="1" applyAlignment="1" applyProtection="1">
      <alignment horizontal="center" vertical="center"/>
      <protection hidden="1"/>
    </xf>
    <xf numFmtId="0" fontId="43" fillId="14" borderId="60" xfId="132" applyFont="1" applyFill="1" applyBorder="1" applyAlignment="1" applyProtection="1">
      <alignment horizontal="center" vertical="center"/>
      <protection hidden="1"/>
    </xf>
    <xf numFmtId="0" fontId="43" fillId="14" borderId="43" xfId="132" applyFont="1" applyFill="1" applyBorder="1" applyAlignment="1" applyProtection="1">
      <alignment horizontal="center" vertical="center"/>
      <protection hidden="1"/>
    </xf>
    <xf numFmtId="0" fontId="43" fillId="14" borderId="61" xfId="132" applyFont="1" applyFill="1" applyBorder="1" applyAlignment="1" applyProtection="1">
      <alignment horizontal="center" vertical="center"/>
      <protection hidden="1"/>
    </xf>
    <xf numFmtId="0" fontId="42" fillId="0" borderId="62" xfId="131" applyFont="1" applyBorder="1" applyAlignment="1" applyProtection="1">
      <alignment horizontal="left" vertical="center"/>
      <protection hidden="1"/>
    </xf>
    <xf numFmtId="0" fontId="42" fillId="0" borderId="54" xfId="131" applyFont="1" applyBorder="1" applyAlignment="1" applyProtection="1">
      <alignment horizontal="left" vertical="center"/>
      <protection hidden="1"/>
    </xf>
  </cellXfs>
  <cellStyles count="134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3" builtinId="8"/>
    <cellStyle name="Köprü 2" xfId="132"/>
    <cellStyle name="Normal" xfId="0" builtinId="0"/>
    <cellStyle name="Normal 2" xfId="131"/>
  </cellStyles>
  <dxfs count="25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57"/>
        </patternFill>
      </fill>
    </dxf>
    <dxf>
      <font>
        <b/>
        <i val="0"/>
        <condense val="0"/>
        <extend val="0"/>
        <color auto="1"/>
      </font>
    </dxf>
  </dxfs>
  <tableStyles count="0" defaultTableStyle="TableStyleMedium9" defaultPivotStyle="PivotStyleMedium4"/>
  <colors>
    <mruColors>
      <color rgb="FF0024FF"/>
      <color rgb="FFB7F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48"/>
  <sheetViews>
    <sheetView zoomScale="111" workbookViewId="0">
      <selection activeCell="P24" sqref="P24:Q24"/>
    </sheetView>
  </sheetViews>
  <sheetFormatPr defaultColWidth="10.875" defaultRowHeight="12"/>
  <cols>
    <col min="1" max="1" width="10.875" style="188"/>
    <col min="2" max="2" width="3.375" style="188" customWidth="1"/>
    <col min="3" max="10" width="10.875" style="208"/>
    <col min="11" max="11" width="5.125" style="188" customWidth="1"/>
    <col min="12" max="14" width="10.875" style="188"/>
    <col min="15" max="15" width="5.125" style="188" customWidth="1"/>
    <col min="16" max="17" width="15.5" style="188" customWidth="1"/>
    <col min="18" max="18" width="3.875" style="188" customWidth="1"/>
    <col min="19" max="16384" width="10.875" style="188"/>
  </cols>
  <sheetData>
    <row r="2" spans="3:18" ht="21" customHeight="1">
      <c r="C2" s="251" t="s">
        <v>68</v>
      </c>
      <c r="D2" s="251"/>
      <c r="E2" s="251"/>
      <c r="F2" s="251"/>
      <c r="G2" s="251"/>
      <c r="H2" s="251"/>
      <c r="I2" s="251"/>
      <c r="J2" s="251"/>
    </row>
    <row r="4" spans="3:18">
      <c r="C4" s="189" t="s">
        <v>69</v>
      </c>
      <c r="D4" s="189" t="s">
        <v>70</v>
      </c>
      <c r="E4" s="189" t="s">
        <v>71</v>
      </c>
      <c r="F4" s="190" t="s">
        <v>72</v>
      </c>
      <c r="G4" s="191" t="s">
        <v>73</v>
      </c>
      <c r="H4" s="189" t="s">
        <v>74</v>
      </c>
      <c r="I4" s="189" t="s">
        <v>75</v>
      </c>
      <c r="J4" s="189" t="s">
        <v>76</v>
      </c>
    </row>
    <row r="5" spans="3:18">
      <c r="C5" s="189" t="s">
        <v>77</v>
      </c>
      <c r="D5" s="189" t="s">
        <v>78</v>
      </c>
      <c r="E5" s="189" t="s">
        <v>79</v>
      </c>
      <c r="F5" s="190" t="s">
        <v>80</v>
      </c>
      <c r="G5" s="191" t="s">
        <v>81</v>
      </c>
      <c r="H5" s="189" t="s">
        <v>82</v>
      </c>
      <c r="I5" s="189" t="s">
        <v>83</v>
      </c>
      <c r="J5" s="189" t="s">
        <v>84</v>
      </c>
    </row>
    <row r="6" spans="3:18">
      <c r="C6" s="189" t="s">
        <v>85</v>
      </c>
      <c r="D6" s="189" t="s">
        <v>86</v>
      </c>
      <c r="E6" s="189" t="s">
        <v>87</v>
      </c>
      <c r="F6" s="190" t="s">
        <v>88</v>
      </c>
      <c r="G6" s="191" t="s">
        <v>89</v>
      </c>
      <c r="H6" s="189" t="s">
        <v>90</v>
      </c>
      <c r="I6" s="189" t="s">
        <v>91</v>
      </c>
      <c r="J6" s="189" t="s">
        <v>92</v>
      </c>
    </row>
    <row r="7" spans="3:18">
      <c r="C7" s="192" t="s">
        <v>93</v>
      </c>
      <c r="D7" s="192" t="s">
        <v>94</v>
      </c>
      <c r="E7" s="192" t="s">
        <v>95</v>
      </c>
      <c r="F7" s="193" t="s">
        <v>96</v>
      </c>
      <c r="G7" s="194" t="s">
        <v>97</v>
      </c>
      <c r="H7" s="192" t="s">
        <v>98</v>
      </c>
      <c r="I7" s="192" t="s">
        <v>99</v>
      </c>
      <c r="J7" s="192" t="s">
        <v>100</v>
      </c>
    </row>
    <row r="8" spans="3:18">
      <c r="C8" s="195" t="s">
        <v>101</v>
      </c>
      <c r="D8" s="195" t="s">
        <v>102</v>
      </c>
      <c r="E8" s="195" t="s">
        <v>103</v>
      </c>
      <c r="F8" s="196" t="s">
        <v>104</v>
      </c>
      <c r="G8" s="197" t="s">
        <v>105</v>
      </c>
      <c r="H8" s="195" t="s">
        <v>106</v>
      </c>
      <c r="I8" s="195" t="s">
        <v>107</v>
      </c>
      <c r="J8" s="195" t="s">
        <v>108</v>
      </c>
    </row>
    <row r="9" spans="3:18" ht="12.75" thickBot="1">
      <c r="C9" s="198" t="s">
        <v>109</v>
      </c>
      <c r="D9" s="198" t="s">
        <v>110</v>
      </c>
      <c r="E9" s="198" t="s">
        <v>111</v>
      </c>
      <c r="F9" s="199" t="s">
        <v>112</v>
      </c>
      <c r="G9" s="200" t="s">
        <v>113</v>
      </c>
      <c r="H9" s="198" t="s">
        <v>114</v>
      </c>
      <c r="I9" s="198" t="s">
        <v>115</v>
      </c>
      <c r="J9" s="198" t="s">
        <v>116</v>
      </c>
    </row>
    <row r="10" spans="3:18" ht="12.75" thickTop="1">
      <c r="C10" s="198" t="s">
        <v>117</v>
      </c>
      <c r="D10" s="198" t="s">
        <v>118</v>
      </c>
      <c r="E10" s="198" t="s">
        <v>119</v>
      </c>
      <c r="F10" s="199" t="s">
        <v>120</v>
      </c>
      <c r="G10" s="200" t="s">
        <v>121</v>
      </c>
      <c r="H10" s="198" t="s">
        <v>122</v>
      </c>
      <c r="I10" s="198" t="s">
        <v>123</v>
      </c>
      <c r="J10" s="198" t="s">
        <v>124</v>
      </c>
      <c r="K10" s="201"/>
      <c r="L10" s="201"/>
      <c r="M10" s="201"/>
      <c r="N10" s="201"/>
      <c r="O10" s="201"/>
      <c r="P10" s="202"/>
    </row>
    <row r="11" spans="3:18">
      <c r="C11" s="198" t="s">
        <v>125</v>
      </c>
      <c r="D11" s="198" t="s">
        <v>126</v>
      </c>
      <c r="E11" s="198" t="s">
        <v>127</v>
      </c>
      <c r="F11" s="199" t="s">
        <v>128</v>
      </c>
      <c r="G11" s="200" t="s">
        <v>129</v>
      </c>
      <c r="H11" s="198" t="s">
        <v>130</v>
      </c>
      <c r="I11" s="198" t="s">
        <v>131</v>
      </c>
      <c r="J11" s="198" t="s">
        <v>132</v>
      </c>
      <c r="K11" s="203"/>
      <c r="L11" s="203"/>
      <c r="M11" s="203"/>
      <c r="N11" s="203"/>
      <c r="O11" s="203"/>
      <c r="P11" s="204"/>
    </row>
    <row r="12" spans="3:18" ht="12.75" thickBot="1">
      <c r="C12" s="205" t="s">
        <v>133</v>
      </c>
      <c r="D12" s="205" t="s">
        <v>134</v>
      </c>
      <c r="E12" s="205" t="s">
        <v>135</v>
      </c>
      <c r="F12" s="206" t="s">
        <v>136</v>
      </c>
      <c r="G12" s="207" t="s">
        <v>137</v>
      </c>
      <c r="H12" s="205" t="s">
        <v>138</v>
      </c>
      <c r="I12" s="205" t="s">
        <v>139</v>
      </c>
      <c r="J12" s="205" t="s">
        <v>140</v>
      </c>
      <c r="K12" s="203"/>
      <c r="L12" s="203"/>
      <c r="M12" s="203"/>
      <c r="N12" s="203"/>
      <c r="O12" s="203"/>
      <c r="P12" s="204"/>
    </row>
    <row r="13" spans="3:18" ht="12.75" thickTop="1">
      <c r="E13" s="209"/>
      <c r="I13" s="209"/>
      <c r="K13" s="203"/>
      <c r="L13" s="203"/>
      <c r="M13" s="203"/>
      <c r="N13" s="203"/>
      <c r="O13" s="203"/>
      <c r="P13" s="204"/>
    </row>
    <row r="14" spans="3:18" ht="21" customHeight="1">
      <c r="C14" s="252" t="s">
        <v>141</v>
      </c>
      <c r="D14" s="252"/>
      <c r="E14" s="252"/>
      <c r="F14" s="252"/>
      <c r="G14" s="252"/>
      <c r="H14" s="252"/>
      <c r="I14" s="252"/>
      <c r="J14" s="252"/>
      <c r="K14" s="203"/>
      <c r="L14" s="203"/>
      <c r="M14" s="210"/>
      <c r="N14" s="210"/>
      <c r="O14" s="210"/>
      <c r="P14" s="211"/>
      <c r="Q14" s="212"/>
      <c r="R14" s="212"/>
    </row>
    <row r="15" spans="3:18">
      <c r="E15" s="213"/>
      <c r="I15" s="213"/>
      <c r="K15" s="203"/>
      <c r="L15" s="203"/>
      <c r="M15" s="203"/>
      <c r="N15" s="203"/>
      <c r="O15" s="203"/>
      <c r="P15" s="204"/>
    </row>
    <row r="16" spans="3:18" ht="14.1" customHeight="1" thickBot="1">
      <c r="D16" s="239" t="s">
        <v>142</v>
      </c>
      <c r="E16" s="240"/>
      <c r="H16" s="239" t="s">
        <v>142</v>
      </c>
      <c r="I16" s="240"/>
      <c r="L16" s="253" t="s">
        <v>143</v>
      </c>
      <c r="M16" s="254"/>
      <c r="N16" s="255"/>
      <c r="P16" s="256" t="s">
        <v>143</v>
      </c>
      <c r="Q16" s="257"/>
    </row>
    <row r="17" spans="3:17" ht="12" customHeight="1">
      <c r="D17" s="236" t="s">
        <v>144</v>
      </c>
      <c r="E17" s="238"/>
      <c r="F17" s="214"/>
      <c r="G17" s="215"/>
      <c r="H17" s="236" t="s">
        <v>145</v>
      </c>
      <c r="I17" s="238"/>
      <c r="J17" s="214"/>
      <c r="K17" s="216"/>
      <c r="L17" s="253"/>
      <c r="M17" s="254"/>
      <c r="N17" s="255"/>
      <c r="P17" s="256"/>
      <c r="Q17" s="257"/>
    </row>
    <row r="18" spans="3:17">
      <c r="D18" s="236" t="s">
        <v>146</v>
      </c>
      <c r="E18" s="238"/>
      <c r="H18" s="236" t="s">
        <v>147</v>
      </c>
      <c r="I18" s="238"/>
      <c r="L18" s="253"/>
      <c r="M18" s="254"/>
      <c r="N18" s="255"/>
      <c r="P18" s="256"/>
      <c r="Q18" s="257"/>
    </row>
    <row r="19" spans="3:17">
      <c r="D19" s="236" t="s">
        <v>148</v>
      </c>
      <c r="E19" s="238"/>
      <c r="H19" s="236" t="s">
        <v>149</v>
      </c>
      <c r="I19" s="238"/>
      <c r="L19" s="236" t="s">
        <v>150</v>
      </c>
      <c r="M19" s="237"/>
      <c r="N19" s="238"/>
      <c r="P19" s="236" t="s">
        <v>151</v>
      </c>
      <c r="Q19" s="238"/>
    </row>
    <row r="20" spans="3:17">
      <c r="D20" s="236" t="s">
        <v>152</v>
      </c>
      <c r="E20" s="238"/>
      <c r="H20" s="236" t="s">
        <v>153</v>
      </c>
      <c r="I20" s="238"/>
      <c r="L20" s="236" t="s">
        <v>154</v>
      </c>
      <c r="M20" s="237"/>
      <c r="N20" s="238"/>
      <c r="P20" s="236" t="s">
        <v>155</v>
      </c>
      <c r="Q20" s="238"/>
    </row>
    <row r="21" spans="3:17">
      <c r="D21" s="236" t="s">
        <v>156</v>
      </c>
      <c r="E21" s="238"/>
      <c r="H21" s="236" t="s">
        <v>157</v>
      </c>
      <c r="I21" s="238"/>
      <c r="L21" s="236" t="s">
        <v>158</v>
      </c>
      <c r="M21" s="237"/>
      <c r="N21" s="238"/>
      <c r="P21" s="236" t="s">
        <v>159</v>
      </c>
      <c r="Q21" s="238"/>
    </row>
    <row r="22" spans="3:17">
      <c r="D22" s="236" t="s">
        <v>160</v>
      </c>
      <c r="E22" s="238"/>
      <c r="H22" s="236" t="s">
        <v>161</v>
      </c>
      <c r="I22" s="238"/>
      <c r="L22" s="236" t="s">
        <v>162</v>
      </c>
      <c r="M22" s="237"/>
      <c r="N22" s="238"/>
      <c r="P22" s="236" t="s">
        <v>163</v>
      </c>
      <c r="Q22" s="238"/>
    </row>
    <row r="23" spans="3:17">
      <c r="D23" s="236" t="s">
        <v>164</v>
      </c>
      <c r="E23" s="238"/>
      <c r="H23" s="236" t="s">
        <v>165</v>
      </c>
      <c r="I23" s="238"/>
      <c r="L23" s="236" t="s">
        <v>166</v>
      </c>
      <c r="M23" s="237"/>
      <c r="N23" s="238"/>
      <c r="P23" s="236" t="s">
        <v>167</v>
      </c>
      <c r="Q23" s="238"/>
    </row>
    <row r="24" spans="3:17">
      <c r="D24" s="236" t="s">
        <v>168</v>
      </c>
      <c r="E24" s="238"/>
      <c r="H24" s="236" t="s">
        <v>169</v>
      </c>
      <c r="I24" s="238"/>
      <c r="L24" s="236" t="s">
        <v>170</v>
      </c>
      <c r="M24" s="237"/>
      <c r="N24" s="238"/>
      <c r="P24" s="236" t="s">
        <v>171</v>
      </c>
      <c r="Q24" s="238"/>
    </row>
    <row r="25" spans="3:17">
      <c r="E25" s="217"/>
      <c r="I25" s="217"/>
      <c r="L25" s="236" t="s">
        <v>172</v>
      </c>
      <c r="M25" s="237"/>
      <c r="N25" s="238"/>
      <c r="P25" s="236" t="s">
        <v>173</v>
      </c>
      <c r="Q25" s="238"/>
    </row>
    <row r="26" spans="3:17">
      <c r="E26" s="213"/>
      <c r="I26" s="213"/>
      <c r="L26" s="218"/>
      <c r="M26" s="218"/>
      <c r="N26" s="218"/>
      <c r="P26" s="236" t="s">
        <v>174</v>
      </c>
      <c r="Q26" s="238"/>
    </row>
    <row r="27" spans="3:17" ht="12.75">
      <c r="D27" s="249" t="s">
        <v>175</v>
      </c>
      <c r="E27" s="250"/>
      <c r="H27" s="249" t="s">
        <v>175</v>
      </c>
      <c r="I27" s="250"/>
      <c r="P27" s="236" t="s">
        <v>176</v>
      </c>
      <c r="Q27" s="238"/>
    </row>
    <row r="28" spans="3:17" ht="12.75" thickBot="1">
      <c r="C28" s="219" t="s">
        <v>73</v>
      </c>
      <c r="D28" s="242" t="s">
        <v>223</v>
      </c>
      <c r="E28" s="242"/>
      <c r="H28" s="242" t="s">
        <v>227</v>
      </c>
      <c r="I28" s="242"/>
      <c r="J28" s="220" t="s">
        <v>105</v>
      </c>
      <c r="P28" s="245" t="s">
        <v>177</v>
      </c>
      <c r="Q28" s="246"/>
    </row>
    <row r="29" spans="3:17">
      <c r="C29" s="219" t="s">
        <v>81</v>
      </c>
      <c r="D29" s="242" t="s">
        <v>224</v>
      </c>
      <c r="E29" s="242"/>
      <c r="H29" s="242" t="s">
        <v>228</v>
      </c>
      <c r="I29" s="242"/>
      <c r="J29" s="220" t="s">
        <v>113</v>
      </c>
      <c r="P29" s="247" t="s">
        <v>178</v>
      </c>
      <c r="Q29" s="248"/>
    </row>
    <row r="30" spans="3:17">
      <c r="C30" s="219" t="s">
        <v>89</v>
      </c>
      <c r="D30" s="242" t="s">
        <v>225</v>
      </c>
      <c r="E30" s="242"/>
      <c r="H30" s="242" t="s">
        <v>229</v>
      </c>
      <c r="I30" s="242"/>
      <c r="J30" s="220" t="s">
        <v>121</v>
      </c>
      <c r="P30" s="236" t="s">
        <v>179</v>
      </c>
      <c r="Q30" s="238"/>
    </row>
    <row r="31" spans="3:17">
      <c r="C31" s="219" t="s">
        <v>97</v>
      </c>
      <c r="D31" s="242" t="s">
        <v>226</v>
      </c>
      <c r="E31" s="242"/>
      <c r="H31" s="242" t="s">
        <v>230</v>
      </c>
      <c r="I31" s="242"/>
      <c r="J31" s="220" t="s">
        <v>129</v>
      </c>
      <c r="P31" s="236" t="s">
        <v>180</v>
      </c>
      <c r="Q31" s="238"/>
    </row>
    <row r="32" spans="3:17">
      <c r="E32" s="217"/>
      <c r="I32" s="217"/>
      <c r="P32" s="236" t="s">
        <v>181</v>
      </c>
      <c r="Q32" s="238"/>
    </row>
    <row r="33" spans="3:17">
      <c r="E33" s="213"/>
      <c r="I33" s="213"/>
      <c r="P33" s="236" t="s">
        <v>182</v>
      </c>
      <c r="Q33" s="238"/>
    </row>
    <row r="34" spans="3:17">
      <c r="D34" s="243" t="s">
        <v>183</v>
      </c>
      <c r="E34" s="244"/>
      <c r="H34" s="243" t="s">
        <v>183</v>
      </c>
      <c r="I34" s="244"/>
      <c r="P34" s="236" t="s">
        <v>184</v>
      </c>
      <c r="Q34" s="238"/>
    </row>
    <row r="35" spans="3:17">
      <c r="D35" s="236" t="s">
        <v>185</v>
      </c>
      <c r="E35" s="238"/>
      <c r="H35" s="236" t="s">
        <v>186</v>
      </c>
      <c r="I35" s="238"/>
      <c r="P35" s="236" t="s">
        <v>187</v>
      </c>
      <c r="Q35" s="238"/>
    </row>
    <row r="36" spans="3:17">
      <c r="D36" s="236" t="s">
        <v>188</v>
      </c>
      <c r="E36" s="238"/>
      <c r="H36" s="236" t="s">
        <v>189</v>
      </c>
      <c r="I36" s="238"/>
      <c r="P36" s="236" t="s">
        <v>190</v>
      </c>
      <c r="Q36" s="238"/>
    </row>
    <row r="37" spans="3:17">
      <c r="E37" s="217"/>
      <c r="I37" s="217"/>
      <c r="P37" s="236" t="s">
        <v>191</v>
      </c>
      <c r="Q37" s="238"/>
    </row>
    <row r="38" spans="3:17">
      <c r="E38" s="213"/>
      <c r="I38" s="213"/>
      <c r="P38" s="236" t="s">
        <v>192</v>
      </c>
      <c r="Q38" s="238"/>
    </row>
    <row r="39" spans="3:17" ht="12.75">
      <c r="D39" s="239" t="s">
        <v>193</v>
      </c>
      <c r="E39" s="240"/>
      <c r="H39" s="239" t="s">
        <v>193</v>
      </c>
      <c r="I39" s="240"/>
      <c r="P39" s="218"/>
      <c r="Q39" s="218"/>
    </row>
    <row r="40" spans="3:17">
      <c r="C40" s="219" t="s">
        <v>198</v>
      </c>
      <c r="D40" s="237" t="s">
        <v>194</v>
      </c>
      <c r="E40" s="238"/>
      <c r="F40" s="221" t="s">
        <v>198</v>
      </c>
      <c r="G40" s="221" t="s">
        <v>199</v>
      </c>
      <c r="H40" s="236" t="s">
        <v>195</v>
      </c>
      <c r="I40" s="237"/>
      <c r="J40" s="220" t="s">
        <v>199</v>
      </c>
      <c r="P40" s="218"/>
      <c r="Q40" s="218"/>
    </row>
    <row r="41" spans="3:17">
      <c r="D41" s="222"/>
      <c r="G41" s="222"/>
      <c r="J41" s="222"/>
      <c r="P41" s="218"/>
      <c r="Q41" s="218"/>
    </row>
    <row r="42" spans="3:17">
      <c r="D42" s="222"/>
      <c r="G42" s="222"/>
      <c r="J42" s="222"/>
      <c r="P42" s="218"/>
      <c r="Q42" s="218"/>
    </row>
    <row r="43" spans="3:17" ht="12.75">
      <c r="D43" s="222"/>
      <c r="E43" s="239" t="s">
        <v>196</v>
      </c>
      <c r="F43" s="241"/>
      <c r="G43" s="241"/>
      <c r="H43" s="240"/>
      <c r="J43" s="222"/>
      <c r="P43" s="218"/>
      <c r="Q43" s="218"/>
    </row>
    <row r="44" spans="3:17">
      <c r="D44" s="222"/>
      <c r="E44" s="236" t="s">
        <v>200</v>
      </c>
      <c r="F44" s="237"/>
      <c r="G44" s="237"/>
      <c r="H44" s="238"/>
      <c r="J44" s="222"/>
      <c r="P44" s="218"/>
      <c r="Q44" s="218"/>
    </row>
    <row r="45" spans="3:17">
      <c r="D45" s="222"/>
      <c r="J45" s="222"/>
      <c r="P45" s="218"/>
      <c r="Q45" s="218"/>
    </row>
    <row r="46" spans="3:17">
      <c r="D46" s="222"/>
      <c r="J46" s="222"/>
      <c r="P46" s="218"/>
      <c r="Q46" s="218"/>
    </row>
    <row r="47" spans="3:17" ht="13.5" thickBot="1">
      <c r="D47" s="223"/>
      <c r="E47" s="239" t="s">
        <v>197</v>
      </c>
      <c r="F47" s="241"/>
      <c r="G47" s="241"/>
      <c r="H47" s="240"/>
      <c r="I47" s="224"/>
      <c r="J47" s="222"/>
    </row>
    <row r="48" spans="3:17" ht="12.75" thickTop="1">
      <c r="E48" s="236" t="s">
        <v>201</v>
      </c>
      <c r="F48" s="237"/>
      <c r="G48" s="237"/>
      <c r="H48" s="238"/>
    </row>
  </sheetData>
  <mergeCells count="73">
    <mergeCell ref="P16:Q18"/>
    <mergeCell ref="D17:E17"/>
    <mergeCell ref="H17:I17"/>
    <mergeCell ref="D18:E18"/>
    <mergeCell ref="H18:I18"/>
    <mergeCell ref="C2:J2"/>
    <mergeCell ref="C14:J14"/>
    <mergeCell ref="D16:E16"/>
    <mergeCell ref="H16:I16"/>
    <mergeCell ref="L16:N18"/>
    <mergeCell ref="D19:E19"/>
    <mergeCell ref="H19:I19"/>
    <mergeCell ref="L19:N19"/>
    <mergeCell ref="P19:Q19"/>
    <mergeCell ref="D20:E20"/>
    <mergeCell ref="H20:I20"/>
    <mergeCell ref="L20:N20"/>
    <mergeCell ref="P20:Q20"/>
    <mergeCell ref="D21:E21"/>
    <mergeCell ref="H21:I21"/>
    <mergeCell ref="L21:N21"/>
    <mergeCell ref="P21:Q21"/>
    <mergeCell ref="D22:E22"/>
    <mergeCell ref="H22:I22"/>
    <mergeCell ref="L22:N22"/>
    <mergeCell ref="P22:Q22"/>
    <mergeCell ref="D23:E23"/>
    <mergeCell ref="H23:I23"/>
    <mergeCell ref="L23:N23"/>
    <mergeCell ref="P23:Q23"/>
    <mergeCell ref="D24:E24"/>
    <mergeCell ref="H24:I24"/>
    <mergeCell ref="L24:N24"/>
    <mergeCell ref="P24:Q24"/>
    <mergeCell ref="L25:N25"/>
    <mergeCell ref="P25:Q25"/>
    <mergeCell ref="P26:Q26"/>
    <mergeCell ref="D27:E27"/>
    <mergeCell ref="H27:I27"/>
    <mergeCell ref="P27:Q27"/>
    <mergeCell ref="D28:E28"/>
    <mergeCell ref="H28:I28"/>
    <mergeCell ref="P28:Q28"/>
    <mergeCell ref="D29:E29"/>
    <mergeCell ref="H29:I29"/>
    <mergeCell ref="P29:Q29"/>
    <mergeCell ref="D35:E35"/>
    <mergeCell ref="H35:I35"/>
    <mergeCell ref="P35:Q35"/>
    <mergeCell ref="D30:E30"/>
    <mergeCell ref="H30:I30"/>
    <mergeCell ref="P30:Q30"/>
    <mergeCell ref="D31:E31"/>
    <mergeCell ref="H31:I31"/>
    <mergeCell ref="P31:Q31"/>
    <mergeCell ref="P32:Q32"/>
    <mergeCell ref="P33:Q33"/>
    <mergeCell ref="D34:E34"/>
    <mergeCell ref="H34:I34"/>
    <mergeCell ref="P34:Q34"/>
    <mergeCell ref="E48:H48"/>
    <mergeCell ref="D36:E36"/>
    <mergeCell ref="H36:I36"/>
    <mergeCell ref="P36:Q36"/>
    <mergeCell ref="P37:Q37"/>
    <mergeCell ref="P38:Q38"/>
    <mergeCell ref="D39:E39"/>
    <mergeCell ref="H39:I39"/>
    <mergeCell ref="D40:E40"/>
    <mergeCell ref="H40:I40"/>
    <mergeCell ref="E43:H43"/>
    <mergeCell ref="E44:H44"/>
    <mergeCell ref="E47:H47"/>
  </mergeCells>
  <pageMargins left="0.25" right="0.25" top="0.75" bottom="0.75" header="0.3" footer="0.3"/>
  <pageSetup paperSize="9" scale="76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L10" sqref="L10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Setup'!D3</f>
        <v>1</v>
      </c>
      <c r="C3" s="130" t="str">
        <f>IF(B3&lt;&gt;"",'Initial Setup'!E3,"")</f>
        <v>ANDERLECHT (BEL)</v>
      </c>
      <c r="D3" s="138"/>
    </row>
    <row r="4" spans="2:4" ht="15" customHeight="1">
      <c r="B4" s="133">
        <f>'Initial Setup'!D4</f>
        <v>2</v>
      </c>
      <c r="C4" s="130" t="str">
        <f>IF(B4&lt;&gt;"",'Initial Setup'!E4,"")</f>
        <v>AZ ALKMAAR (NED)</v>
      </c>
      <c r="D4" s="138"/>
    </row>
    <row r="5" spans="2:4" ht="15" customHeight="1">
      <c r="B5" s="133">
        <f>'Initial Setup'!D5</f>
        <v>3</v>
      </c>
      <c r="C5" s="130" t="str">
        <f>IF(B5&lt;&gt;"",'Initial Setup'!E5,"")</f>
        <v>BURSASPOR (TUR)</v>
      </c>
      <c r="D5" s="138"/>
    </row>
    <row r="6" spans="2:4" ht="15" customHeight="1">
      <c r="B6" s="133">
        <f>'Initial Setup'!D6</f>
        <v>4</v>
      </c>
      <c r="C6" s="130" t="str">
        <f>IF(B6&lt;&gt;"",'Initial Setup'!E6,"")</f>
        <v>CELTIC (SCO)</v>
      </c>
      <c r="D6" s="138"/>
    </row>
    <row r="7" spans="2:4" ht="15" customHeight="1">
      <c r="B7" s="133">
        <f>'Initial Setup'!D7</f>
        <v>5</v>
      </c>
      <c r="C7" s="130" t="str">
        <f>IF(B7&lt;&gt;"",'Initial Setup'!E7,"")</f>
        <v>KONYASPOR (TUR)</v>
      </c>
      <c r="D7" s="138"/>
    </row>
    <row r="8" spans="2:4" ht="15" customHeight="1">
      <c r="B8" s="133">
        <f>'Initial Setup'!D8</f>
        <v>6</v>
      </c>
      <c r="C8" s="130" t="str">
        <f>IF(B8&lt;&gt;"",'Initial Setup'!E8,"")</f>
        <v>LOSC LILLE (FRA)</v>
      </c>
      <c r="D8" s="138"/>
    </row>
    <row r="9" spans="2:4" ht="15" customHeight="1">
      <c r="B9" s="133">
        <f>'Initial Setup'!D9</f>
        <v>7</v>
      </c>
      <c r="C9" s="130" t="str">
        <f>IF(B9&lt;&gt;"",'Initial Setup'!E9,"")</f>
        <v>NEFTÇİ PFK (AZE)</v>
      </c>
      <c r="D9" s="138"/>
    </row>
    <row r="10" spans="2:4" ht="15" customHeight="1">
      <c r="B10" s="133">
        <f>'Initial Setup'!D10</f>
        <v>8</v>
      </c>
      <c r="C10" s="130" t="str">
        <f>IF(B10&lt;&gt;"",'Initial Setup'!E10,"")</f>
        <v>SIGMA OLOMOUC (CZE)</v>
      </c>
      <c r="D10" s="138"/>
    </row>
    <row r="11" spans="2:4" ht="15" customHeight="1">
      <c r="B11" s="133">
        <f>'Initial Setup'!D11</f>
        <v>9</v>
      </c>
      <c r="C11" s="130" t="str">
        <f>IF(B11&lt;&gt;"",'Initial Setup'!E11,"")</f>
        <v>SLASK WROCLAW (POL)</v>
      </c>
      <c r="D11" s="138"/>
    </row>
    <row r="12" spans="2:4" ht="15" customHeight="1">
      <c r="B12" s="133" t="str">
        <f>'Initial Setup'!D12</f>
        <v/>
      </c>
      <c r="C12" s="130" t="str">
        <f>IF(B12&lt;&gt;"",'Initial Setup'!E12,"")</f>
        <v/>
      </c>
      <c r="D12" s="138"/>
    </row>
    <row r="13" spans="2:4" ht="15" customHeight="1">
      <c r="B13" s="133" t="str">
        <f>'Initial Setup'!D13</f>
        <v/>
      </c>
      <c r="C13" s="130" t="str">
        <f>IF(B13&lt;&gt;"",'Initial Setup'!E13,"")</f>
        <v/>
      </c>
      <c r="D13" s="138"/>
    </row>
    <row r="14" spans="2:4" ht="15" customHeight="1">
      <c r="B14" s="133" t="str">
        <f>'Initial Setup'!D14</f>
        <v/>
      </c>
      <c r="C14" s="130" t="str">
        <f>IF(B14&lt;&gt;"",'Initial Setup'!E14,"")</f>
        <v/>
      </c>
      <c r="D14" s="138"/>
    </row>
    <row r="15" spans="2:4" ht="15" customHeight="1">
      <c r="B15" s="133" t="str">
        <f>'Initial Setup'!D15</f>
        <v/>
      </c>
      <c r="C15" s="130" t="str">
        <f>IF(B15&lt;&gt;"",'Initial Setup'!E15,"")</f>
        <v/>
      </c>
      <c r="D15" s="138"/>
    </row>
    <row r="16" spans="2:4" ht="15" customHeight="1">
      <c r="B16" s="133" t="str">
        <f>'Initial Setup'!D16</f>
        <v/>
      </c>
      <c r="C16" s="130" t="str">
        <f>IF(B16&lt;&gt;"",'Initial Setup'!E16,"")</f>
        <v/>
      </c>
      <c r="D16" s="138"/>
    </row>
    <row r="17" spans="2:4" ht="15" customHeight="1">
      <c r="B17" s="133" t="str">
        <f>'Initial Setup'!D17</f>
        <v/>
      </c>
      <c r="C17" s="130" t="str">
        <f>IF(B17&lt;&gt;"",'Initial Setup'!E17,"")</f>
        <v/>
      </c>
      <c r="D17" s="138"/>
    </row>
    <row r="18" spans="2:4" ht="15" customHeight="1">
      <c r="B18" s="133" t="str">
        <f>'Initial Setup'!D18</f>
        <v/>
      </c>
      <c r="C18" s="130" t="str">
        <f>IF(B18&lt;&gt;"",'Initial Setup'!E18,"")</f>
        <v/>
      </c>
      <c r="D18" s="138"/>
    </row>
    <row r="19" spans="2:4" ht="15" customHeight="1">
      <c r="B19" s="133" t="str">
        <f>'Initial Setup'!D19</f>
        <v/>
      </c>
      <c r="C19" s="130" t="str">
        <f>IF(B19&lt;&gt;"",'Initial Setup'!E19,"")</f>
        <v/>
      </c>
      <c r="D19" s="138"/>
    </row>
    <row r="20" spans="2:4" ht="15" customHeight="1">
      <c r="B20" s="133" t="str">
        <f>'Initial Setup'!D20</f>
        <v/>
      </c>
      <c r="C20" s="130" t="str">
        <f>IF(B20&lt;&gt;"",'Initial Setup'!E20,"")</f>
        <v/>
      </c>
      <c r="D20" s="138"/>
    </row>
    <row r="21" spans="2:4" ht="15" customHeight="1">
      <c r="B21" s="133" t="str">
        <f>'Initial Setup'!D21</f>
        <v/>
      </c>
      <c r="C21" s="130" t="str">
        <f>IF(B21&lt;&gt;"",'Initial Setup'!E21,"")</f>
        <v/>
      </c>
      <c r="D21" s="138"/>
    </row>
    <row r="22" spans="2:4" ht="15" customHeight="1">
      <c r="B22" s="133" t="str">
        <f>'Initial Setup'!D22</f>
        <v/>
      </c>
      <c r="C22" s="130" t="str">
        <f>IF(B22&lt;&gt;"",'Initial Setup'!E22,"")</f>
        <v/>
      </c>
      <c r="D22" s="138"/>
    </row>
    <row r="23" spans="2:4" ht="15" customHeight="1">
      <c r="B23" s="133" t="str">
        <f>'Initial Setup'!D23</f>
        <v/>
      </c>
      <c r="C23" s="130" t="str">
        <f>IF(B23&lt;&gt;"",'Initial Setup'!E23,"")</f>
        <v/>
      </c>
      <c r="D23" s="138"/>
    </row>
    <row r="24" spans="2:4" ht="15" customHeight="1">
      <c r="B24" s="133" t="str">
        <f>'Initial Setup'!D24</f>
        <v/>
      </c>
      <c r="C24" s="130" t="str">
        <f>IF(B24&lt;&gt;"",'Initial Setup'!E24,"")</f>
        <v/>
      </c>
      <c r="D24" s="138"/>
    </row>
    <row r="25" spans="2:4" ht="15" customHeight="1">
      <c r="B25" s="133" t="str">
        <f>'Initial Setup'!D25</f>
        <v/>
      </c>
      <c r="C25" s="130" t="str">
        <f>IF(B25&lt;&gt;"",'Initial Setup'!E25,"")</f>
        <v/>
      </c>
      <c r="D25" s="138"/>
    </row>
    <row r="26" spans="2:4" ht="15" customHeight="1">
      <c r="B26" s="133" t="str">
        <f>'Initial Setup'!D26</f>
        <v/>
      </c>
      <c r="C26" s="130" t="str">
        <f>IF(B26&lt;&gt;"",'Initial Setup'!E26,"")</f>
        <v/>
      </c>
      <c r="D26" s="138"/>
    </row>
  </sheetData>
  <conditionalFormatting sqref="B3:C26">
    <cfRule type="expression" dxfId="225" priority="1" stopIfTrue="1">
      <formula>$B3&lt;&gt;""</formula>
    </cfRule>
  </conditionalFormatting>
  <conditionalFormatting sqref="D3:D26">
    <cfRule type="expression" dxfId="224" priority="2" stopIfTrue="1">
      <formula>$B3&lt;&gt;""</formula>
    </cfRule>
  </conditionalFormatting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E12" sqref="E12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GROUPS!C6</f>
        <v>ANTALYASPOR (TUR)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GROUPS!C7</f>
        <v>PORTO (POR)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GROUPS!C8</f>
        <v>CRVENA ZVEDZA (SRB)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GROUPS!C9</f>
        <v>FENERBAHÇE (TUR)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GROUPS!C10</f>
        <v>HAMBURG (GER)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GROUPS!C11</f>
        <v>KRC GENK (BEL)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GROUPS!C12</f>
        <v>LEICESTER CITY(ENG)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GROUPS!C13</f>
        <v>METZ (FRA)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GROUPS!C14</f>
        <v>ASPIRE ACADEMY (QAT)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223" priority="1" stopIfTrue="1">
      <formula>AND($D3&gt;$B$2,$E3&lt;&gt;"")</formula>
    </cfRule>
  </conditionalFormatting>
  <conditionalFormatting sqref="E3:E26">
    <cfRule type="expression" dxfId="222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zoomScale="98" zoomScaleNormal="98" workbookViewId="0">
      <pane xSplit="1" ySplit="2" topLeftCell="B3" activePane="bottomRight" state="frozen"/>
      <selection activeCell="L10" sqref="L10"/>
      <selection pane="topRight" activeCell="L10" sqref="L10"/>
      <selection pane="bottomLeft" activeCell="L10" sqref="L10"/>
      <selection pane="bottomRight" activeCell="E9" sqref="E9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FIX'!N17</f>
        <v>METZ (FRA)</v>
      </c>
      <c r="E3" s="118">
        <f>IF('DAY 1-2 FIX'!O17="","",'DAY 1-2 FIX'!O17)</f>
        <v>1</v>
      </c>
      <c r="F3" s="118">
        <f>IF('DAY 1-2 FIX'!P17="","",'DAY 1-2 FIX'!P17)</f>
        <v>0</v>
      </c>
      <c r="G3" s="147" t="str">
        <f>'DAY 1-2 FIX'!Q17</f>
        <v>ANTALYASPOR (TUR)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FIX'!N18</f>
        <v>PORTO (POR)</v>
      </c>
      <c r="E4" s="118">
        <f>IF('DAY 1-2 FIX'!O18="","",'DAY 1-2 FIX'!O18)</f>
        <v>1</v>
      </c>
      <c r="F4" s="118">
        <f>IF('DAY 1-2 FIX'!P18="","",'DAY 1-2 FIX'!P18)</f>
        <v>0</v>
      </c>
      <c r="G4" s="147" t="str">
        <f>'DAY 1-2 FIX'!Q18</f>
        <v>LEICESTER CITY(ENG)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FIX'!N19</f>
        <v>KRC GENK (BEL)</v>
      </c>
      <c r="E5" s="118">
        <f>IF('DAY 1-2 FIX'!O19="","",'DAY 1-2 FIX'!O19)</f>
        <v>1</v>
      </c>
      <c r="F5" s="118">
        <f>IF('DAY 1-2 FIX'!P19="","",'DAY 1-2 FIX'!P19)</f>
        <v>2</v>
      </c>
      <c r="G5" s="147" t="str">
        <f>'DAY 1-2 FIX'!Q19</f>
        <v>CRVENA ZVEDZA (SRB)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FIX'!N20</f>
        <v>FENERBAHÇE (TUR)</v>
      </c>
      <c r="E6" s="118">
        <f>IF('DAY 1-2 FIX'!O20="","",'DAY 1-2 FIX'!O20)</f>
        <v>0</v>
      </c>
      <c r="F6" s="118">
        <f>IF('DAY 1-2 FIX'!P20="","",'DAY 1-2 FIX'!P20)</f>
        <v>0</v>
      </c>
      <c r="G6" s="147" t="str">
        <f>'DAY 1-2 FIX'!Q20</f>
        <v>HAMBURG (GER)</v>
      </c>
    </row>
    <row r="7" spans="1:16" ht="12.75" customHeight="1">
      <c r="A7" s="141">
        <v>5</v>
      </c>
      <c r="B7" s="149"/>
      <c r="C7" s="150"/>
      <c r="D7" s="151" t="str">
        <f>'DAY 1-2 FIX'!N21</f>
        <v>ASPIRE ACADEMY (QAT)</v>
      </c>
      <c r="E7" s="152"/>
      <c r="F7" s="152"/>
      <c r="G7" s="153" t="str">
        <f>'DAY 1-2 FIX'!Q21</f>
        <v>BAY</v>
      </c>
    </row>
    <row r="8" spans="1:16" ht="12.75" customHeight="1">
      <c r="A8" s="141">
        <v>6</v>
      </c>
      <c r="B8" s="142"/>
      <c r="C8" s="143"/>
      <c r="D8" s="144" t="str">
        <f>'DAY 1-2 FIX'!N24</f>
        <v>LEICESTER CITY(ENG)</v>
      </c>
      <c r="E8" s="118">
        <f>IF('DAY 1-2 FIX'!O24="","",'DAY 1-2 FIX'!O24)</f>
        <v>3</v>
      </c>
      <c r="F8" s="118">
        <f>IF('DAY 1-2 FIX'!P24="","",'DAY 1-2 FIX'!P24)</f>
        <v>1</v>
      </c>
      <c r="G8" s="147" t="str">
        <f>'DAY 1-2 FIX'!Q24</f>
        <v>ASPIRE ACADEMY (QAT)</v>
      </c>
    </row>
    <row r="9" spans="1:16" ht="12.75" customHeight="1">
      <c r="A9" s="141">
        <v>7</v>
      </c>
      <c r="B9" s="142"/>
      <c r="C9" s="143"/>
      <c r="D9" s="144" t="str">
        <f>'DAY 1-2 FIX'!N25</f>
        <v>ANTALYASPOR (TUR)</v>
      </c>
      <c r="E9" s="118">
        <f>IF('DAY 1-2 FIX'!O25="","",'DAY 1-2 FIX'!O25)</f>
        <v>2</v>
      </c>
      <c r="F9" s="118">
        <f>IF('DAY 1-2 FIX'!P25="","",'DAY 1-2 FIX'!P25)</f>
        <v>1</v>
      </c>
      <c r="G9" s="147" t="str">
        <f>'DAY 1-2 FIX'!Q25</f>
        <v>KRC GENK (BEL)</v>
      </c>
    </row>
    <row r="10" spans="1:16" ht="12.75" customHeight="1">
      <c r="A10" s="141">
        <v>8</v>
      </c>
      <c r="B10" s="142"/>
      <c r="C10" s="143"/>
      <c r="D10" s="144" t="str">
        <f>'DAY 1-2 FIX'!N26</f>
        <v>HAMBURG (GER)</v>
      </c>
      <c r="E10" s="118">
        <f>IF('DAY 1-2 FIX'!O26="","",'DAY 1-2 FIX'!O26)</f>
        <v>0</v>
      </c>
      <c r="F10" s="118">
        <f>IF('DAY 1-2 FIX'!P26="","",'DAY 1-2 FIX'!P26)</f>
        <v>1</v>
      </c>
      <c r="G10" s="147" t="str">
        <f>'DAY 1-2 FIX'!Q26</f>
        <v>PORTO (POR)</v>
      </c>
    </row>
    <row r="11" spans="1:16" ht="12.75" customHeight="1">
      <c r="A11" s="141">
        <v>9</v>
      </c>
      <c r="B11" s="142"/>
      <c r="C11" s="143"/>
      <c r="D11" s="144" t="str">
        <f>'DAY 1-2 FIX'!N27</f>
        <v>CRVENA ZVEDZA (SRB)</v>
      </c>
      <c r="E11" s="118">
        <f>IF('DAY 1-2 FIX'!O27="","",'DAY 1-2 FIX'!O27)</f>
        <v>0</v>
      </c>
      <c r="F11" s="118">
        <f>IF('DAY 1-2 FIX'!P27="","",'DAY 1-2 FIX'!P27)</f>
        <v>0</v>
      </c>
      <c r="G11" s="147" t="str">
        <f>'DAY 1-2 FIX'!Q27</f>
        <v>FENERBAHÇE (TUR)</v>
      </c>
    </row>
    <row r="12" spans="1:16" ht="12.75" customHeight="1">
      <c r="A12" s="141">
        <v>10</v>
      </c>
      <c r="B12" s="149"/>
      <c r="C12" s="150"/>
      <c r="D12" s="151" t="str">
        <f>'DAY 1-2 FIX'!N28</f>
        <v>METZ (FRA)</v>
      </c>
      <c r="E12" s="152"/>
      <c r="F12" s="152"/>
      <c r="G12" s="153" t="str">
        <f>'DAY 1-2 FIX'!Q28</f>
        <v>BAY</v>
      </c>
    </row>
    <row r="13" spans="1:16" ht="12.75" customHeight="1">
      <c r="A13" s="141">
        <v>11</v>
      </c>
      <c r="B13" s="142"/>
      <c r="C13" s="143"/>
      <c r="D13" s="144" t="str">
        <f>'DAY 1-2 FIX'!N31</f>
        <v>KRC GENK (BEL)</v>
      </c>
      <c r="E13" s="118">
        <f>IF('DAY 1-2 FIX'!O31="","",'DAY 1-2 FIX'!O31)</f>
        <v>1</v>
      </c>
      <c r="F13" s="118">
        <f>IF('DAY 1-2 FIX'!P31="","",'DAY 1-2 FIX'!P31)</f>
        <v>2</v>
      </c>
      <c r="G13" s="147" t="str">
        <f>'DAY 1-2 FIX'!Q31</f>
        <v>METZ (FRA)</v>
      </c>
    </row>
    <row r="14" spans="1:16" ht="12.75" customHeight="1">
      <c r="A14" s="141">
        <v>12</v>
      </c>
      <c r="B14" s="142"/>
      <c r="C14" s="143"/>
      <c r="D14" s="144" t="str">
        <f>'DAY 1-2 FIX'!N32</f>
        <v>ASPIRE ACADEMY (QAT)</v>
      </c>
      <c r="E14" s="118">
        <f>IF('DAY 1-2 FIX'!O32="","",'DAY 1-2 FIX'!O32)</f>
        <v>2</v>
      </c>
      <c r="F14" s="118">
        <f>IF('DAY 1-2 FIX'!P32="","",'DAY 1-2 FIX'!P32)</f>
        <v>2</v>
      </c>
      <c r="G14" s="147" t="str">
        <f>'DAY 1-2 FIX'!Q32</f>
        <v>HAMBURG (GER)</v>
      </c>
    </row>
    <row r="15" spans="1:16" ht="12.75" customHeight="1">
      <c r="A15" s="141">
        <v>13</v>
      </c>
      <c r="B15" s="142"/>
      <c r="C15" s="143"/>
      <c r="D15" s="144" t="str">
        <f>'DAY 1-2 FIX'!N33</f>
        <v>FENERBAHÇE (TUR)</v>
      </c>
      <c r="E15" s="118">
        <f>IF('DAY 1-2 FIX'!O33="","",'DAY 1-2 FIX'!O33)</f>
        <v>0</v>
      </c>
      <c r="F15" s="118">
        <f>IF('DAY 1-2 FIX'!P33="","",'DAY 1-2 FIX'!P33)</f>
        <v>0</v>
      </c>
      <c r="G15" s="147" t="str">
        <f>'DAY 1-2 FIX'!Q33</f>
        <v>ANTALYASPOR (TUR)</v>
      </c>
    </row>
    <row r="16" spans="1:16" ht="12.75" customHeight="1">
      <c r="A16" s="141">
        <v>14</v>
      </c>
      <c r="B16" s="142"/>
      <c r="C16" s="143"/>
      <c r="D16" s="144" t="str">
        <f>'DAY 1-2 FIX'!N34</f>
        <v>PORTO (POR)</v>
      </c>
      <c r="E16" s="118">
        <f>IF('DAY 1-2 FIX'!O34="","",'DAY 1-2 FIX'!O34)</f>
        <v>1</v>
      </c>
      <c r="F16" s="118">
        <f>IF('DAY 1-2 FIX'!P34="","",'DAY 1-2 FIX'!P34)</f>
        <v>0</v>
      </c>
      <c r="G16" s="147" t="str">
        <f>'DAY 1-2 FIX'!Q34</f>
        <v>CRVENA ZVEDZA (SRB)</v>
      </c>
    </row>
    <row r="17" spans="1:8" ht="12.75" customHeight="1">
      <c r="A17" s="141">
        <v>15</v>
      </c>
      <c r="B17" s="149"/>
      <c r="C17" s="150"/>
      <c r="D17" s="151" t="str">
        <f>'DAY 1-2 FIX'!N35</f>
        <v>LEICESTER CITY(ENG)</v>
      </c>
      <c r="E17" s="152"/>
      <c r="F17" s="152"/>
      <c r="G17" s="153" t="str">
        <f>'DAY 1-2 FIX'!Q35</f>
        <v>BAY</v>
      </c>
    </row>
    <row r="18" spans="1:8" ht="12.75" customHeight="1">
      <c r="A18" s="141">
        <v>16</v>
      </c>
      <c r="B18" s="142"/>
      <c r="C18" s="145"/>
      <c r="D18" s="144" t="str">
        <f>'DAY 1-2 FIX'!N37</f>
        <v>HAMBURG (GER)</v>
      </c>
      <c r="E18" s="118">
        <f>IF('DAY 1-2 FIX'!O37="","",'DAY 1-2 FIX'!O37)</f>
        <v>0</v>
      </c>
      <c r="F18" s="118">
        <f>IF('DAY 1-2 FIX'!P37="","",'DAY 1-2 FIX'!P37)</f>
        <v>3</v>
      </c>
      <c r="G18" s="147" t="str">
        <f>'DAY 1-2 FIX'!Q37</f>
        <v>LEICESTER CITY(ENG)</v>
      </c>
    </row>
    <row r="19" spans="1:8" ht="12.75" customHeight="1">
      <c r="A19" s="141">
        <v>17</v>
      </c>
      <c r="B19" s="142"/>
      <c r="C19" s="146"/>
      <c r="D19" s="144" t="str">
        <f>'DAY 1-2 FIX'!N38</f>
        <v>METZ (FRA)</v>
      </c>
      <c r="E19" s="118">
        <f>IF('DAY 1-2 FIX'!O38="","",'DAY 1-2 FIX'!O38)</f>
        <v>0</v>
      </c>
      <c r="F19" s="118">
        <f>IF('DAY 1-2 FIX'!P38="","",'DAY 1-2 FIX'!P38)</f>
        <v>0</v>
      </c>
      <c r="G19" s="147" t="str">
        <f>'DAY 1-2 FIX'!Q38</f>
        <v>FENERBAHÇE (TUR)</v>
      </c>
    </row>
    <row r="20" spans="1:8" ht="12.75" customHeight="1">
      <c r="A20" s="141">
        <v>18</v>
      </c>
      <c r="B20" s="142"/>
      <c r="C20" s="146"/>
      <c r="D20" s="144" t="str">
        <f>'DAY 1-2 FIX'!N39</f>
        <v>CRVENA ZVEDZA (SRB)</v>
      </c>
      <c r="E20" s="118">
        <f>IF('DAY 1-2 FIX'!O39="","",'DAY 1-2 FIX'!O39)</f>
        <v>3</v>
      </c>
      <c r="F20" s="118">
        <f>IF('DAY 1-2 FIX'!P39="","",'DAY 1-2 FIX'!P39)</f>
        <v>0</v>
      </c>
      <c r="G20" s="147" t="str">
        <f>'DAY 1-2 FIX'!Q39</f>
        <v>ASPIRE ACADEMY (QAT)</v>
      </c>
    </row>
    <row r="21" spans="1:8" ht="12.75" customHeight="1">
      <c r="A21" s="141">
        <v>19</v>
      </c>
      <c r="B21" s="142"/>
      <c r="C21" s="146"/>
      <c r="D21" s="144" t="str">
        <f>'DAY 1-2 FIX'!N40</f>
        <v>ANTALYASPOR (TUR)</v>
      </c>
      <c r="E21" s="118">
        <f>IF('DAY 1-2 FIX'!O40="","",'DAY 1-2 FIX'!O40)</f>
        <v>0</v>
      </c>
      <c r="F21" s="118">
        <f>IF('DAY 1-2 FIX'!P40="","",'DAY 1-2 FIX'!P40)</f>
        <v>2</v>
      </c>
      <c r="G21" s="147" t="str">
        <f>'DAY 1-2 FIX'!Q40</f>
        <v>PORTO (POR)</v>
      </c>
    </row>
    <row r="22" spans="1:8" ht="12.75" customHeight="1">
      <c r="A22" s="141">
        <v>20</v>
      </c>
      <c r="B22" s="154"/>
      <c r="C22" s="155"/>
      <c r="D22" s="156" t="str">
        <f>'DAY 1-2 FIX'!N41</f>
        <v>KRC GENK (BEL)</v>
      </c>
      <c r="E22" s="152"/>
      <c r="F22" s="152"/>
      <c r="G22" s="157" t="str">
        <f>'DAY 1-2 FIX'!Q41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FIX'!N45</f>
        <v>FENERBAHÇE (TUR)</v>
      </c>
      <c r="E23" s="118" t="str">
        <f>IF('DAY 1-2 FIX'!O45="","",'DAY 1-2 FIX'!O45)</f>
        <v/>
      </c>
      <c r="F23" s="118" t="str">
        <f>IF('DAY 1-2 FIX'!P45="","",'DAY 1-2 FIX'!P45)</f>
        <v/>
      </c>
      <c r="G23" s="147" t="str">
        <f>'DAY 1-2 FIX'!Q45</f>
        <v>KRC GENK (BEL)</v>
      </c>
    </row>
    <row r="24" spans="1:8" ht="12.75" customHeight="1">
      <c r="A24" s="141">
        <v>22</v>
      </c>
      <c r="B24" s="142"/>
      <c r="C24" s="146"/>
      <c r="D24" s="144" t="str">
        <f>'DAY 1-2 FIX'!N46</f>
        <v>LEICESTER CITY(ENG)</v>
      </c>
      <c r="E24" s="118" t="str">
        <f>IF('DAY 1-2 FIX'!O46="","",'DAY 1-2 FIX'!O46)</f>
        <v/>
      </c>
      <c r="F24" s="118" t="str">
        <f>IF('DAY 1-2 FIX'!P46="","",'DAY 1-2 FIX'!P46)</f>
        <v/>
      </c>
      <c r="G24" s="147" t="str">
        <f>'DAY 1-2 FIX'!Q46</f>
        <v>CRVENA ZVEDZA (SRB)</v>
      </c>
    </row>
    <row r="25" spans="1:8" ht="12.75" customHeight="1">
      <c r="A25" s="141">
        <v>23</v>
      </c>
      <c r="B25" s="142"/>
      <c r="C25" s="146"/>
      <c r="D25" s="144" t="str">
        <f>'DAY 1-2 FIX'!N47</f>
        <v>PORTO (POR)</v>
      </c>
      <c r="E25" s="118" t="str">
        <f>IF('DAY 1-2 FIX'!O47="","",'DAY 1-2 FIX'!O47)</f>
        <v/>
      </c>
      <c r="F25" s="118" t="str">
        <f>IF('DAY 1-2 FIX'!P47="","",'DAY 1-2 FIX'!P47)</f>
        <v/>
      </c>
      <c r="G25" s="147" t="str">
        <f>'DAY 1-2 FIX'!Q47</f>
        <v>METZ (FRA)</v>
      </c>
    </row>
    <row r="26" spans="1:8" ht="12.75" customHeight="1">
      <c r="A26" s="141">
        <v>24</v>
      </c>
      <c r="B26" s="142"/>
      <c r="C26" s="145"/>
      <c r="D26" s="144" t="str">
        <f>'DAY 1-2 FIX'!N48</f>
        <v>ASPIRE ACADEMY (QAT)</v>
      </c>
      <c r="E26" s="118" t="str">
        <f>IF('DAY 1-2 FIX'!O48="","",'DAY 1-2 FIX'!O48)</f>
        <v/>
      </c>
      <c r="F26" s="118" t="str">
        <f>IF('DAY 1-2 FIX'!P48="","",'DAY 1-2 FIX'!P48)</f>
        <v/>
      </c>
      <c r="G26" s="147" t="str">
        <f>'DAY 1-2 FIX'!Q48</f>
        <v>ANTALYASPOR (TUR)</v>
      </c>
    </row>
    <row r="27" spans="1:8" ht="12.75" customHeight="1">
      <c r="A27" s="141">
        <v>25</v>
      </c>
      <c r="B27" s="149"/>
      <c r="C27" s="158"/>
      <c r="D27" s="151" t="str">
        <f>'DAY 1-2 FIX'!N49</f>
        <v>HAMBURG (GER)</v>
      </c>
      <c r="E27" s="152"/>
      <c r="F27" s="152"/>
      <c r="G27" s="153" t="str">
        <f>'DAY 1-2 FIX'!Q49</f>
        <v>BAY</v>
      </c>
    </row>
    <row r="28" spans="1:8" ht="12.75" customHeight="1">
      <c r="A28" s="141">
        <v>26</v>
      </c>
      <c r="B28" s="142"/>
      <c r="C28" s="146"/>
      <c r="D28" s="144" t="str">
        <f>'DAY 1-2 FIX'!N51</f>
        <v>CRVENA ZVEDZA (SRB)</v>
      </c>
      <c r="E28" s="118" t="str">
        <f>IF('DAY 1-2 FIX'!O51="","",'DAY 1-2 FIX'!O51)</f>
        <v/>
      </c>
      <c r="F28" s="118" t="str">
        <f>IF('DAY 1-2 FIX'!P51="","",'DAY 1-2 FIX'!P51)</f>
        <v/>
      </c>
      <c r="G28" s="147" t="str">
        <f>'DAY 1-2 FIX'!Q51</f>
        <v>HAMBURG (GER)</v>
      </c>
    </row>
    <row r="29" spans="1:8" ht="12.75" customHeight="1">
      <c r="A29" s="141">
        <v>27</v>
      </c>
      <c r="B29" s="142"/>
      <c r="C29" s="146"/>
      <c r="D29" s="144" t="str">
        <f>'DAY 1-2 FIX'!N52</f>
        <v>KRC GENK (BEL)</v>
      </c>
      <c r="E29" s="118" t="str">
        <f>IF('DAY 1-2 FIX'!O52="","",'DAY 1-2 FIX'!O52)</f>
        <v/>
      </c>
      <c r="F29" s="118" t="str">
        <f>IF('DAY 1-2 FIX'!P52="","",'DAY 1-2 FIX'!P52)</f>
        <v/>
      </c>
      <c r="G29" s="147" t="str">
        <f>'DAY 1-2 FIX'!Q52</f>
        <v>PORTO (POR)</v>
      </c>
    </row>
    <row r="30" spans="1:8" ht="12.75" customHeight="1">
      <c r="A30" s="141">
        <v>28</v>
      </c>
      <c r="B30" s="142"/>
      <c r="C30" s="145"/>
      <c r="D30" s="144" t="str">
        <f>'DAY 1-2 FIX'!N53</f>
        <v>ANTALYASPOR (TUR)</v>
      </c>
      <c r="E30" s="118" t="str">
        <f>IF('DAY 1-2 FIX'!O53="","",'DAY 1-2 FIX'!O53)</f>
        <v/>
      </c>
      <c r="F30" s="118" t="str">
        <f>IF('DAY 1-2 FIX'!P53="","",'DAY 1-2 FIX'!P53)</f>
        <v/>
      </c>
      <c r="G30" s="147" t="str">
        <f>'DAY 1-2 FIX'!Q53</f>
        <v>LEICESTER CITY(ENG)</v>
      </c>
    </row>
    <row r="31" spans="1:8" ht="12.75" customHeight="1">
      <c r="A31" s="141">
        <v>29</v>
      </c>
      <c r="B31" s="121"/>
      <c r="C31" s="116"/>
      <c r="D31" s="144" t="str">
        <f>'DAY 1-2 FIX'!N54</f>
        <v>METZ (FRA)</v>
      </c>
      <c r="E31" s="118" t="str">
        <f>IF('DAY 1-2 FIX'!O54="","",'DAY 1-2 FIX'!O54)</f>
        <v/>
      </c>
      <c r="F31" s="118" t="str">
        <f>IF('DAY 1-2 FIX'!P54="","",'DAY 1-2 FIX'!P54)</f>
        <v/>
      </c>
      <c r="G31" s="147" t="str">
        <f>'DAY 1-2 FIX'!Q54</f>
        <v>ASPIRE ACADEMY (QAT)</v>
      </c>
    </row>
    <row r="32" spans="1:8" ht="12.75" customHeight="1">
      <c r="A32" s="141">
        <v>30</v>
      </c>
      <c r="B32" s="159"/>
      <c r="C32" s="150"/>
      <c r="D32" s="151" t="str">
        <f>'DAY 1-2 FIX'!N55</f>
        <v>FENERBAHÇE (TUR)</v>
      </c>
      <c r="E32" s="152"/>
      <c r="F32" s="152"/>
      <c r="G32" s="153" t="str">
        <f>'DAY 1-2 FIX'!Q55</f>
        <v>BAY</v>
      </c>
    </row>
    <row r="33" spans="1:8" ht="12.75" customHeight="1">
      <c r="A33" s="141">
        <v>31</v>
      </c>
      <c r="B33" s="122"/>
      <c r="C33" s="123"/>
      <c r="D33" s="117" t="str">
        <f>'DAY 1-2 FIX'!N58</f>
        <v>PORTO (POR)</v>
      </c>
      <c r="E33" s="118" t="str">
        <f>IF('DAY 1-2 FIX'!O58="","",'DAY 1-2 FIX'!O58)</f>
        <v/>
      </c>
      <c r="F33" s="118" t="str">
        <f>IF('DAY 1-2 FIX'!P58="","",'DAY 1-2 FIX'!P58)</f>
        <v/>
      </c>
      <c r="G33" s="119" t="str">
        <f>'DAY 1-2 FIX'!Q58</f>
        <v>FENERBAHÇE (TUR)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FIX'!N59</f>
        <v>HAMBURG (GER)</v>
      </c>
      <c r="E34" s="118" t="str">
        <f>IF('DAY 1-2 FIX'!O59="","",'DAY 1-2 FIX'!O59)</f>
        <v/>
      </c>
      <c r="F34" s="118" t="str">
        <f>IF('DAY 1-2 FIX'!P59="","",'DAY 1-2 FIX'!P59)</f>
        <v/>
      </c>
      <c r="G34" s="119" t="str">
        <f>'DAY 1-2 FIX'!Q59</f>
        <v>ANTALYASPOR (TUR)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FIX'!N60</f>
        <v>ASPIRE ACADEMY (QAT)</v>
      </c>
      <c r="E35" s="118" t="str">
        <f>IF('DAY 1-2 FIX'!O60="","",'DAY 1-2 FIX'!O60)</f>
        <v/>
      </c>
      <c r="F35" s="118" t="str">
        <f>IF('DAY 1-2 FIX'!P60="","",'DAY 1-2 FIX'!P60)</f>
        <v/>
      </c>
      <c r="G35" s="119" t="str">
        <f>'DAY 1-2 FIX'!Q60</f>
        <v>KRC GENK (BEL)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FIX'!N61</f>
        <v>LEICESTER CITY(ENG)</v>
      </c>
      <c r="E36" s="118" t="str">
        <f>IF('DAY 1-2 FIX'!O61="","",'DAY 1-2 FIX'!O61)</f>
        <v/>
      </c>
      <c r="F36" s="118" t="str">
        <f>IF('DAY 1-2 FIX'!P61="","",'DAY 1-2 FIX'!P61)</f>
        <v/>
      </c>
      <c r="G36" s="119" t="str">
        <f>'DAY 1-2 FIX'!Q61</f>
        <v>METZ (FRA)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FIX'!N62</f>
        <v>CRVENA ZVEDZA (SRB)</v>
      </c>
      <c r="E37" s="152"/>
      <c r="F37" s="152"/>
      <c r="G37" s="153" t="str">
        <f>'DAY 1-2 FIX'!Q62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FIX'!N64</f>
        <v>ANTALYASPOR (TUR)</v>
      </c>
      <c r="E38" s="118" t="str">
        <f>IF('DAY 1-2 FIX'!O64="","",'DAY 1-2 FIX'!O64)</f>
        <v/>
      </c>
      <c r="F38" s="118" t="str">
        <f>IF('DAY 1-2 FIX'!P64="","",'DAY 1-2 FIX'!P64)</f>
        <v/>
      </c>
      <c r="G38" s="119" t="str">
        <f>'DAY 1-2 FIX'!Q64</f>
        <v>CRVENA ZVEDZA (SRB)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FIX'!N65</f>
        <v>FENERBAHÇE (TUR)</v>
      </c>
      <c r="E39" s="118" t="str">
        <f>IF('DAY 1-2 FIX'!O65="","",'DAY 1-2 FIX'!O65)</f>
        <v/>
      </c>
      <c r="F39" s="118" t="str">
        <f>IF('DAY 1-2 FIX'!P65="","",'DAY 1-2 FIX'!P65)</f>
        <v/>
      </c>
      <c r="G39" s="119" t="str">
        <f>'DAY 1-2 FIX'!Q65</f>
        <v>ASPIRE ACADEMY (QAT)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FIX'!N66</f>
        <v>METZ (FRA)</v>
      </c>
      <c r="E40" s="118" t="str">
        <f>IF('DAY 1-2 FIX'!O66="","",'DAY 1-2 FIX'!O66)</f>
        <v/>
      </c>
      <c r="F40" s="118" t="str">
        <f>IF('DAY 1-2 FIX'!P66="","",'DAY 1-2 FIX'!P66)</f>
        <v/>
      </c>
      <c r="G40" s="119" t="str">
        <f>'DAY 1-2 FIX'!Q66</f>
        <v>HAMBURG (GER)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FIX'!N67</f>
        <v>KRC GENK (BEL)</v>
      </c>
      <c r="E41" s="118" t="str">
        <f>IF('DAY 1-2 FIX'!O67="","",'DAY 1-2 FIX'!O67)</f>
        <v/>
      </c>
      <c r="F41" s="118" t="str">
        <f>IF('DAY 1-2 FIX'!P67="","",'DAY 1-2 FIX'!P67)</f>
        <v/>
      </c>
      <c r="G41" s="119" t="str">
        <f>'DAY 1-2 FIX'!Q67</f>
        <v>LEICESTER CITY(ENG)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FIX'!N68</f>
        <v>PORTO (POR)</v>
      </c>
      <c r="E42" s="152"/>
      <c r="F42" s="152"/>
      <c r="G42" s="153" t="str">
        <f>'DAY 1-2 FIX'!Q68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FIX'!N70</f>
        <v>ASPIRE ACADEMY (QAT)</v>
      </c>
      <c r="E43" s="118" t="str">
        <f>IF('DAY 1-2 FIX'!O70="","",'DAY 1-2 FIX'!O70)</f>
        <v/>
      </c>
      <c r="F43" s="118" t="str">
        <f>IF('DAY 1-2 FIX'!P70="","",'DAY 1-2 FIX'!P70)</f>
        <v/>
      </c>
      <c r="G43" s="119" t="str">
        <f>'DAY 1-2 FIX'!Q70</f>
        <v>PORTO (POR)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FIX'!N71</f>
        <v>CRVENA ZVEDZA (SRB)</v>
      </c>
      <c r="E44" s="118" t="str">
        <f>IF('DAY 1-2 FIX'!O71="","",'DAY 1-2 FIX'!O71)</f>
        <v/>
      </c>
      <c r="F44" s="118" t="str">
        <f>IF('DAY 1-2 FIX'!P71="","",'DAY 1-2 FIX'!P71)</f>
        <v/>
      </c>
      <c r="G44" s="119" t="str">
        <f>'DAY 1-2 FIX'!Q71</f>
        <v>METZ (FRA)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FIX'!N72</f>
        <v>LEICESTER CITY(ENG)</v>
      </c>
      <c r="E45" s="118" t="str">
        <f>IF('DAY 1-2 FIX'!O72="","",'DAY 1-2 FIX'!O72)</f>
        <v/>
      </c>
      <c r="F45" s="118" t="str">
        <f>IF('DAY 1-2 FIX'!P72="","",'DAY 1-2 FIX'!P72)</f>
        <v/>
      </c>
      <c r="G45" s="119" t="str">
        <f>'DAY 1-2 FIX'!Q72</f>
        <v>FENERBAHÇE (TUR)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FIX'!N73</f>
        <v>HAMBURG (GER)</v>
      </c>
      <c r="E46" s="118" t="str">
        <f>IF('DAY 1-2 FIX'!O73="","",'DAY 1-2 FIX'!O73)</f>
        <v/>
      </c>
      <c r="F46" s="118" t="str">
        <f>IF('DAY 1-2 FIX'!P73="","",'DAY 1-2 FIX'!P73)</f>
        <v/>
      </c>
      <c r="G46" s="119" t="str">
        <f>'DAY 1-2 FIX'!Q73</f>
        <v>KRC GENK (BEL)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FIX'!N74</f>
        <v>ANTALYASPOR (TUR)</v>
      </c>
      <c r="E47" s="152"/>
      <c r="F47" s="152"/>
      <c r="G47" s="153" t="str">
        <f>'DAY 1-2 FIX'!Q74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221" priority="24" stopIfTrue="1">
      <formula>ISBLANK(E37)</formula>
    </cfRule>
  </conditionalFormatting>
  <conditionalFormatting sqref="D33:D382">
    <cfRule type="expression" dxfId="220" priority="25" stopIfTrue="1">
      <formula>E33&gt;F33</formula>
    </cfRule>
  </conditionalFormatting>
  <conditionalFormatting sqref="G33:G382">
    <cfRule type="expression" dxfId="219" priority="26" stopIfTrue="1">
      <formula>F33&gt;E33</formula>
    </cfRule>
  </conditionalFormatting>
  <conditionalFormatting sqref="E3:F3">
    <cfRule type="expression" dxfId="218" priority="21" stopIfTrue="1">
      <formula>ISBLANK(E3)</formula>
    </cfRule>
  </conditionalFormatting>
  <conditionalFormatting sqref="D3:D28">
    <cfRule type="expression" dxfId="217" priority="22" stopIfTrue="1">
      <formula>E3&gt;F3</formula>
    </cfRule>
  </conditionalFormatting>
  <conditionalFormatting sqref="G3:G28">
    <cfRule type="expression" dxfId="216" priority="23" stopIfTrue="1">
      <formula>F3&gt;E3</formula>
    </cfRule>
  </conditionalFormatting>
  <conditionalFormatting sqref="D29:D32">
    <cfRule type="expression" dxfId="215" priority="20" stopIfTrue="1">
      <formula>E29&gt;F29</formula>
    </cfRule>
  </conditionalFormatting>
  <conditionalFormatting sqref="G29:G32">
    <cfRule type="expression" dxfId="214" priority="19" stopIfTrue="1">
      <formula>F29&gt;E29</formula>
    </cfRule>
  </conditionalFormatting>
  <conditionalFormatting sqref="E7:F7 E12:F12 E17:F17 E22:F22 E27:F27 E32:F32">
    <cfRule type="expression" dxfId="213" priority="18" stopIfTrue="1">
      <formula>ISBLANK(E7)</formula>
    </cfRule>
  </conditionalFormatting>
  <conditionalFormatting sqref="E4:F6">
    <cfRule type="expression" dxfId="212" priority="17" stopIfTrue="1">
      <formula>ISBLANK(E4)</formula>
    </cfRule>
  </conditionalFormatting>
  <conditionalFormatting sqref="E8:F8">
    <cfRule type="expression" dxfId="211" priority="16" stopIfTrue="1">
      <formula>ISBLANK(E8)</formula>
    </cfRule>
  </conditionalFormatting>
  <conditionalFormatting sqref="E9:F11">
    <cfRule type="expression" dxfId="210" priority="15" stopIfTrue="1">
      <formula>ISBLANK(E9)</formula>
    </cfRule>
  </conditionalFormatting>
  <conditionalFormatting sqref="E13:F13">
    <cfRule type="expression" dxfId="209" priority="14" stopIfTrue="1">
      <formula>ISBLANK(E13)</formula>
    </cfRule>
  </conditionalFormatting>
  <conditionalFormatting sqref="E14:F16">
    <cfRule type="expression" dxfId="208" priority="13" stopIfTrue="1">
      <formula>ISBLANK(E14)</formula>
    </cfRule>
  </conditionalFormatting>
  <conditionalFormatting sqref="E18:F18">
    <cfRule type="expression" dxfId="207" priority="12" stopIfTrue="1">
      <formula>ISBLANK(E18)</formula>
    </cfRule>
  </conditionalFormatting>
  <conditionalFormatting sqref="E19:F21">
    <cfRule type="expression" dxfId="206" priority="11" stopIfTrue="1">
      <formula>ISBLANK(E19)</formula>
    </cfRule>
  </conditionalFormatting>
  <conditionalFormatting sqref="E23:F23">
    <cfRule type="expression" dxfId="205" priority="10" stopIfTrue="1">
      <formula>ISBLANK(E23)</formula>
    </cfRule>
  </conditionalFormatting>
  <conditionalFormatting sqref="E24:F26">
    <cfRule type="expression" dxfId="204" priority="9" stopIfTrue="1">
      <formula>ISBLANK(E24)</formula>
    </cfRule>
  </conditionalFormatting>
  <conditionalFormatting sqref="E28:F28">
    <cfRule type="expression" dxfId="203" priority="8" stopIfTrue="1">
      <formula>ISBLANK(E28)</formula>
    </cfRule>
  </conditionalFormatting>
  <conditionalFormatting sqref="E29:F31">
    <cfRule type="expression" dxfId="202" priority="7" stopIfTrue="1">
      <formula>ISBLANK(E29)</formula>
    </cfRule>
  </conditionalFormatting>
  <conditionalFormatting sqref="E33:F33">
    <cfRule type="expression" dxfId="201" priority="6" stopIfTrue="1">
      <formula>ISBLANK(E33)</formula>
    </cfRule>
  </conditionalFormatting>
  <conditionalFormatting sqref="E34:F36">
    <cfRule type="expression" dxfId="200" priority="5" stopIfTrue="1">
      <formula>ISBLANK(E34)</formula>
    </cfRule>
  </conditionalFormatting>
  <conditionalFormatting sqref="E38:F38">
    <cfRule type="expression" dxfId="199" priority="4" stopIfTrue="1">
      <formula>ISBLANK(E38)</formula>
    </cfRule>
  </conditionalFormatting>
  <conditionalFormatting sqref="E39:F41">
    <cfRule type="expression" dxfId="198" priority="3" stopIfTrue="1">
      <formula>ISBLANK(E39)</formula>
    </cfRule>
  </conditionalFormatting>
  <conditionalFormatting sqref="E43:F43">
    <cfRule type="expression" dxfId="197" priority="2" stopIfTrue="1">
      <formula>ISBLANK(E43)</formula>
    </cfRule>
  </conditionalFormatting>
  <conditionalFormatting sqref="E44:F46">
    <cfRule type="expression" dxfId="196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L10" sqref="L10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(2)'!B$4:AC$27,2,FALSE),"")</f>
        <v>PORTO (POR)</v>
      </c>
      <c r="D6" s="133">
        <f>IF($B6&lt;&gt;"",VLOOKUP($C6,'Setting (2)'!$C$4:$AC$27,COLUMN(),FALSE),"")</f>
        <v>4</v>
      </c>
      <c r="E6" s="133">
        <f>IF($B6&lt;&gt;"",VLOOKUP($C6,'Setting (2)'!$C$4:$AC$27,COLUMN(),FALSE),"")</f>
        <v>4</v>
      </c>
      <c r="F6" s="133">
        <f>IF($B6&lt;&gt;"",VLOOKUP($C6,'Setting (2)'!$C$4:$AC$27,COLUMN(),FALSE),"")</f>
        <v>0</v>
      </c>
      <c r="G6" s="133">
        <f>IF($B6&lt;&gt;"",VLOOKUP($C6,'Setting (2)'!$C$4:$AC$27,COLUMN(),FALSE),"")</f>
        <v>0</v>
      </c>
      <c r="H6" s="133">
        <f>IF($B6&lt;&gt;"",VLOOKUP($C6,'Setting (2)'!$C$4:$AC$27,COLUMN(),FALSE),"")</f>
        <v>5</v>
      </c>
      <c r="I6" s="133">
        <f>IF($B6&lt;&gt;"",VLOOKUP($C6,'Setting (2)'!$C$4:$AC$27,COLUMN(),FALSE),"")</f>
        <v>0</v>
      </c>
      <c r="J6" s="133">
        <f>IF($B6&lt;&gt;"",VLOOKUP($C6,'Setting (2)'!$C$4:$AC$27,COLUMN(),FALSE),"")</f>
        <v>5</v>
      </c>
      <c r="K6" s="134">
        <f>IF($B6&lt;&gt;"",VLOOKUP($C6,'Setting (2)'!$C$4:$AC$27,COLUMN(),FALSE),"")</f>
        <v>12</v>
      </c>
      <c r="L6" s="133">
        <f>IF($B6&lt;&gt;"",VLOOKUP($C6,'Setting (2)'!$C$4:$AC$27,COLUMN(),FALSE),"")</f>
        <v>2</v>
      </c>
      <c r="M6" s="133">
        <f>IF($B6&lt;&gt;"",VLOOKUP($C6,'Setting (2)'!$C$4:$AC$27,COLUMN(),FALSE),"")</f>
        <v>2</v>
      </c>
      <c r="N6" s="133">
        <f>IF($B6&lt;&gt;"",VLOOKUP($C6,'Setting (2)'!$C$4:$AC$27,COLUMN(),FALSE),"")</f>
        <v>0</v>
      </c>
      <c r="O6" s="133">
        <f>IF($B6&lt;&gt;"",VLOOKUP($C6,'Setting (2)'!$C$4:$AC$27,COLUMN(),FALSE),"")</f>
        <v>0</v>
      </c>
      <c r="P6" s="133">
        <f>IF($B6&lt;&gt;"",VLOOKUP($C6,'Setting (2)'!$C$4:$AC$27,COLUMN(),FALSE),"")</f>
        <v>2</v>
      </c>
      <c r="Q6" s="133">
        <f>IF($B6&lt;&gt;"",VLOOKUP($C6,'Setting (2)'!$C$4:$AC$27,COLUMN(),FALSE),"")</f>
        <v>0</v>
      </c>
      <c r="R6" s="133">
        <f>IF($B6&lt;&gt;"",VLOOKUP($C6,'Setting (2)'!$C$4:$AC$27,COLUMN(),FALSE),"")</f>
        <v>2</v>
      </c>
      <c r="S6" s="133">
        <f>IF($B6&lt;&gt;"",VLOOKUP($C6,'Setting (2)'!$C$4:$AC$27,COLUMN(),FALSE),"")</f>
        <v>6</v>
      </c>
      <c r="T6" s="133">
        <f>IF($B6&lt;&gt;"",VLOOKUP($C6,'Setting (2)'!$C$4:$AC$27,COLUMN(),FALSE),"")</f>
        <v>2</v>
      </c>
      <c r="U6" s="133">
        <f>IF($B6&lt;&gt;"",VLOOKUP($C6,'Setting (2)'!$C$4:$AC$27,COLUMN(),FALSE),"")</f>
        <v>2</v>
      </c>
      <c r="V6" s="133">
        <f>IF($B6&lt;&gt;"",VLOOKUP($C6,'Setting (2)'!$C$4:$AC$27,COLUMN(),FALSE),"")</f>
        <v>0</v>
      </c>
      <c r="W6" s="133">
        <f>IF($B6&lt;&gt;"",VLOOKUP($C6,'Setting (2)'!$C$4:$AC$27,COLUMN(),FALSE),"")</f>
        <v>0</v>
      </c>
      <c r="X6" s="133">
        <f>IF($B6&lt;&gt;"",VLOOKUP($C6,'Setting (2)'!$C$4:$AC$27,COLUMN(),FALSE),"")</f>
        <v>3</v>
      </c>
      <c r="Y6" s="133">
        <f>IF($B6&lt;&gt;"",VLOOKUP($C6,'Setting (2)'!$C$4:$AC$27,COLUMN(),FALSE),"")</f>
        <v>0</v>
      </c>
      <c r="Z6" s="133">
        <f>IF($B6&lt;&gt;"",VLOOKUP($C6,'Setting (2)'!$C$4:$AC$27,COLUMN(),FALSE),"")</f>
        <v>3</v>
      </c>
      <c r="AA6" s="133">
        <f>IF($B6&lt;&gt;"",VLOOKUP($C6,'Setting (2)'!$C$4:$AC$27,COLUMN(),FALSE),"")</f>
        <v>6</v>
      </c>
    </row>
    <row r="7" spans="2:27">
      <c r="B7" s="132">
        <f>IF(B6&lt;&gt;"",IF(B6='Initial Setup (2)'!$B$2,"",B6+1),"")</f>
        <v>2</v>
      </c>
      <c r="C7" s="130" t="str">
        <f>IF(B7&lt;&gt;"",VLOOKUP(B7,'Setting (2)'!B$4:AC$27,2,FALSE),"")</f>
        <v>CRVENA ZVEDZA (SRB)</v>
      </c>
      <c r="D7" s="133">
        <f>IF($B7&lt;&gt;"",VLOOKUP($C7,'Setting (2)'!$C$4:$AC$27,COLUMN(),FALSE),"")</f>
        <v>4</v>
      </c>
      <c r="E7" s="133">
        <f>IF($B7&lt;&gt;"",VLOOKUP($C7,'Setting (2)'!$C$4:$AC$27,COLUMN(),FALSE),"")</f>
        <v>2</v>
      </c>
      <c r="F7" s="133">
        <f>IF($B7&lt;&gt;"",VLOOKUP($C7,'Setting (2)'!$C$4:$AC$27,COLUMN(),FALSE),"")</f>
        <v>1</v>
      </c>
      <c r="G7" s="133">
        <f>IF($B7&lt;&gt;"",VLOOKUP($C7,'Setting (2)'!$C$4:$AC$27,COLUMN(),FALSE),"")</f>
        <v>1</v>
      </c>
      <c r="H7" s="133">
        <f>IF($B7&lt;&gt;"",VLOOKUP($C7,'Setting (2)'!$C$4:$AC$27,COLUMN(),FALSE),"")</f>
        <v>5</v>
      </c>
      <c r="I7" s="133">
        <f>IF($B7&lt;&gt;"",VLOOKUP($C7,'Setting (2)'!$C$4:$AC$27,COLUMN(),FALSE),"")</f>
        <v>2</v>
      </c>
      <c r="J7" s="133">
        <f>IF($B7&lt;&gt;"",VLOOKUP($C7,'Setting (2)'!$C$4:$AC$27,COLUMN(),FALSE),"")</f>
        <v>3</v>
      </c>
      <c r="K7" s="134">
        <f>IF($B7&lt;&gt;"",VLOOKUP($C7,'Setting (2)'!$C$4:$AC$27,COLUMN(),FALSE),"")</f>
        <v>7</v>
      </c>
      <c r="L7" s="133">
        <f>IF($B7&lt;&gt;"",VLOOKUP($C7,'Setting (2)'!$C$4:$AC$27,COLUMN(),FALSE),"")</f>
        <v>2</v>
      </c>
      <c r="M7" s="133">
        <f>IF($B7&lt;&gt;"",VLOOKUP($C7,'Setting (2)'!$C$4:$AC$27,COLUMN(),FALSE),"")</f>
        <v>1</v>
      </c>
      <c r="N7" s="133">
        <f>IF($B7&lt;&gt;"",VLOOKUP($C7,'Setting (2)'!$C$4:$AC$27,COLUMN(),FALSE),"")</f>
        <v>1</v>
      </c>
      <c r="O7" s="133">
        <f>IF($B7&lt;&gt;"",VLOOKUP($C7,'Setting (2)'!$C$4:$AC$27,COLUMN(),FALSE),"")</f>
        <v>0</v>
      </c>
      <c r="P7" s="133">
        <f>IF($B7&lt;&gt;"",VLOOKUP($C7,'Setting (2)'!$C$4:$AC$27,COLUMN(),FALSE),"")</f>
        <v>3</v>
      </c>
      <c r="Q7" s="133">
        <f>IF($B7&lt;&gt;"",VLOOKUP($C7,'Setting (2)'!$C$4:$AC$27,COLUMN(),FALSE),"")</f>
        <v>0</v>
      </c>
      <c r="R7" s="133">
        <f>IF($B7&lt;&gt;"",VLOOKUP($C7,'Setting (2)'!$C$4:$AC$27,COLUMN(),FALSE),"")</f>
        <v>3</v>
      </c>
      <c r="S7" s="133">
        <f>IF($B7&lt;&gt;"",VLOOKUP($C7,'Setting (2)'!$C$4:$AC$27,COLUMN(),FALSE),"")</f>
        <v>4</v>
      </c>
      <c r="T7" s="133">
        <f>IF($B7&lt;&gt;"",VLOOKUP($C7,'Setting (2)'!$C$4:$AC$27,COLUMN(),FALSE),"")</f>
        <v>2</v>
      </c>
      <c r="U7" s="133">
        <f>IF($B7&lt;&gt;"",VLOOKUP($C7,'Setting (2)'!$C$4:$AC$27,COLUMN(),FALSE),"")</f>
        <v>1</v>
      </c>
      <c r="V7" s="133">
        <f>IF($B7&lt;&gt;"",VLOOKUP($C7,'Setting (2)'!$C$4:$AC$27,COLUMN(),FALSE),"")</f>
        <v>0</v>
      </c>
      <c r="W7" s="133">
        <f>IF($B7&lt;&gt;"",VLOOKUP($C7,'Setting (2)'!$C$4:$AC$27,COLUMN(),FALSE),"")</f>
        <v>1</v>
      </c>
      <c r="X7" s="133">
        <f>IF($B7&lt;&gt;"",VLOOKUP($C7,'Setting (2)'!$C$4:$AC$27,COLUMN(),FALSE),"")</f>
        <v>2</v>
      </c>
      <c r="Y7" s="133">
        <f>IF($B7&lt;&gt;"",VLOOKUP($C7,'Setting (2)'!$C$4:$AC$27,COLUMN(),FALSE),"")</f>
        <v>2</v>
      </c>
      <c r="Z7" s="133">
        <f>IF($B7&lt;&gt;"",VLOOKUP($C7,'Setting (2)'!$C$4:$AC$27,COLUMN(),FALSE),"")</f>
        <v>0</v>
      </c>
      <c r="AA7" s="133">
        <f>IF($B7&lt;&gt;"",VLOOKUP($C7,'Setting (2)'!$C$4:$AC$27,COLUMN(),FALSE),"")</f>
        <v>3</v>
      </c>
    </row>
    <row r="8" spans="2:27">
      <c r="B8" s="132">
        <f>IF(B7&lt;&gt;"",IF(B7='Initial Setup (2)'!$B$2,"",B7+1),"")</f>
        <v>3</v>
      </c>
      <c r="C8" s="130" t="str">
        <f>IF(B8&lt;&gt;"",VLOOKUP(B8,'Setting (2)'!B$4:AC$27,2,FALSE),"")</f>
        <v>METZ (FRA)</v>
      </c>
      <c r="D8" s="133">
        <f>IF($B8&lt;&gt;"",VLOOKUP($C8,'Setting (2)'!$C$4:$AC$27,COLUMN(),FALSE),"")</f>
        <v>3</v>
      </c>
      <c r="E8" s="133">
        <f>IF($B8&lt;&gt;"",VLOOKUP($C8,'Setting (2)'!$C$4:$AC$27,COLUMN(),FALSE),"")</f>
        <v>2</v>
      </c>
      <c r="F8" s="133">
        <f>IF($B8&lt;&gt;"",VLOOKUP($C8,'Setting (2)'!$C$4:$AC$27,COLUMN(),FALSE),"")</f>
        <v>1</v>
      </c>
      <c r="G8" s="133">
        <f>IF($B8&lt;&gt;"",VLOOKUP($C8,'Setting (2)'!$C$4:$AC$27,COLUMN(),FALSE),"")</f>
        <v>0</v>
      </c>
      <c r="H8" s="133">
        <f>IF($B8&lt;&gt;"",VLOOKUP($C8,'Setting (2)'!$C$4:$AC$27,COLUMN(),FALSE),"")</f>
        <v>3</v>
      </c>
      <c r="I8" s="133">
        <f>IF($B8&lt;&gt;"",VLOOKUP($C8,'Setting (2)'!$C$4:$AC$27,COLUMN(),FALSE),"")</f>
        <v>1</v>
      </c>
      <c r="J8" s="133">
        <f>IF($B8&lt;&gt;"",VLOOKUP($C8,'Setting (2)'!$C$4:$AC$27,COLUMN(),FALSE),"")</f>
        <v>2</v>
      </c>
      <c r="K8" s="134">
        <f>IF($B8&lt;&gt;"",VLOOKUP($C8,'Setting (2)'!$C$4:$AC$27,COLUMN(),FALSE),"")</f>
        <v>7</v>
      </c>
      <c r="L8" s="133">
        <f>IF($B8&lt;&gt;"",VLOOKUP($C8,'Setting (2)'!$C$4:$AC$27,COLUMN(),FALSE),"")</f>
        <v>2</v>
      </c>
      <c r="M8" s="133">
        <f>IF($B8&lt;&gt;"",VLOOKUP($C8,'Setting (2)'!$C$4:$AC$27,COLUMN(),FALSE),"")</f>
        <v>1</v>
      </c>
      <c r="N8" s="133">
        <f>IF($B8&lt;&gt;"",VLOOKUP($C8,'Setting (2)'!$C$4:$AC$27,COLUMN(),FALSE),"")</f>
        <v>1</v>
      </c>
      <c r="O8" s="133">
        <f>IF($B8&lt;&gt;"",VLOOKUP($C8,'Setting (2)'!$C$4:$AC$27,COLUMN(),FALSE),"")</f>
        <v>0</v>
      </c>
      <c r="P8" s="133">
        <f>IF($B8&lt;&gt;"",VLOOKUP($C8,'Setting (2)'!$C$4:$AC$27,COLUMN(),FALSE),"")</f>
        <v>1</v>
      </c>
      <c r="Q8" s="133">
        <f>IF($B8&lt;&gt;"",VLOOKUP($C8,'Setting (2)'!$C$4:$AC$27,COLUMN(),FALSE),"")</f>
        <v>0</v>
      </c>
      <c r="R8" s="133">
        <f>IF($B8&lt;&gt;"",VLOOKUP($C8,'Setting (2)'!$C$4:$AC$27,COLUMN(),FALSE),"")</f>
        <v>1</v>
      </c>
      <c r="S8" s="133">
        <f>IF($B8&lt;&gt;"",VLOOKUP($C8,'Setting (2)'!$C$4:$AC$27,COLUMN(),FALSE),"")</f>
        <v>4</v>
      </c>
      <c r="T8" s="133">
        <f>IF($B8&lt;&gt;"",VLOOKUP($C8,'Setting (2)'!$C$4:$AC$27,COLUMN(),FALSE),"")</f>
        <v>1</v>
      </c>
      <c r="U8" s="133">
        <f>IF($B8&lt;&gt;"",VLOOKUP($C8,'Setting (2)'!$C$4:$AC$27,COLUMN(),FALSE),"")</f>
        <v>1</v>
      </c>
      <c r="V8" s="133">
        <f>IF($B8&lt;&gt;"",VLOOKUP($C8,'Setting (2)'!$C$4:$AC$27,COLUMN(),FALSE),"")</f>
        <v>0</v>
      </c>
      <c r="W8" s="133">
        <f>IF($B8&lt;&gt;"",VLOOKUP($C8,'Setting (2)'!$C$4:$AC$27,COLUMN(),FALSE),"")</f>
        <v>0</v>
      </c>
      <c r="X8" s="133">
        <f>IF($B8&lt;&gt;"",VLOOKUP($C8,'Setting (2)'!$C$4:$AC$27,COLUMN(),FALSE),"")</f>
        <v>2</v>
      </c>
      <c r="Y8" s="133">
        <f>IF($B8&lt;&gt;"",VLOOKUP($C8,'Setting (2)'!$C$4:$AC$27,COLUMN(),FALSE),"")</f>
        <v>1</v>
      </c>
      <c r="Z8" s="133">
        <f>IF($B8&lt;&gt;"",VLOOKUP($C8,'Setting (2)'!$C$4:$AC$27,COLUMN(),FALSE),"")</f>
        <v>1</v>
      </c>
      <c r="AA8" s="133">
        <f>IF($B8&lt;&gt;"",VLOOKUP($C8,'Setting (2)'!$C$4:$AC$27,COLUMN(),FALSE),"")</f>
        <v>3</v>
      </c>
    </row>
    <row r="9" spans="2:27">
      <c r="B9" s="132">
        <f>IF(B8&lt;&gt;"",IF(B8='Initial Setup (2)'!$B$2,"",B8+1),"")</f>
        <v>4</v>
      </c>
      <c r="C9" s="130" t="str">
        <f>IF(B9&lt;&gt;"",VLOOKUP(B9,'Setting (2)'!B$4:AC$27,2,FALSE),"")</f>
        <v>LEICESTER CITY(ENG)</v>
      </c>
      <c r="D9" s="133">
        <f>IF($B9&lt;&gt;"",VLOOKUP($C9,'Setting (2)'!$C$4:$AC$27,COLUMN(),FALSE),"")</f>
        <v>3</v>
      </c>
      <c r="E9" s="133">
        <f>IF($B9&lt;&gt;"",VLOOKUP($C9,'Setting (2)'!$C$4:$AC$27,COLUMN(),FALSE),"")</f>
        <v>2</v>
      </c>
      <c r="F9" s="133">
        <f>IF($B9&lt;&gt;"",VLOOKUP($C9,'Setting (2)'!$C$4:$AC$27,COLUMN(),FALSE),"")</f>
        <v>0</v>
      </c>
      <c r="G9" s="133">
        <f>IF($B9&lt;&gt;"",VLOOKUP($C9,'Setting (2)'!$C$4:$AC$27,COLUMN(),FALSE),"")</f>
        <v>1</v>
      </c>
      <c r="H9" s="133">
        <f>IF($B9&lt;&gt;"",VLOOKUP($C9,'Setting (2)'!$C$4:$AC$27,COLUMN(),FALSE),"")</f>
        <v>6</v>
      </c>
      <c r="I9" s="133">
        <f>IF($B9&lt;&gt;"",VLOOKUP($C9,'Setting (2)'!$C$4:$AC$27,COLUMN(),FALSE),"")</f>
        <v>2</v>
      </c>
      <c r="J9" s="133">
        <f>IF($B9&lt;&gt;"",VLOOKUP($C9,'Setting (2)'!$C$4:$AC$27,COLUMN(),FALSE),"")</f>
        <v>4</v>
      </c>
      <c r="K9" s="134">
        <f>IF($B9&lt;&gt;"",VLOOKUP($C9,'Setting (2)'!$C$4:$AC$27,COLUMN(),FALSE),"")</f>
        <v>6</v>
      </c>
      <c r="L9" s="133">
        <f>IF($B9&lt;&gt;"",VLOOKUP($C9,'Setting (2)'!$C$4:$AC$27,COLUMN(),FALSE),"")</f>
        <v>1</v>
      </c>
      <c r="M9" s="133">
        <f>IF($B9&lt;&gt;"",VLOOKUP($C9,'Setting (2)'!$C$4:$AC$27,COLUMN(),FALSE),"")</f>
        <v>1</v>
      </c>
      <c r="N9" s="133">
        <f>IF($B9&lt;&gt;"",VLOOKUP($C9,'Setting (2)'!$C$4:$AC$27,COLUMN(),FALSE),"")</f>
        <v>0</v>
      </c>
      <c r="O9" s="133">
        <f>IF($B9&lt;&gt;"",VLOOKUP($C9,'Setting (2)'!$C$4:$AC$27,COLUMN(),FALSE),"")</f>
        <v>0</v>
      </c>
      <c r="P9" s="133">
        <f>IF($B9&lt;&gt;"",VLOOKUP($C9,'Setting (2)'!$C$4:$AC$27,COLUMN(),FALSE),"")</f>
        <v>3</v>
      </c>
      <c r="Q9" s="133">
        <f>IF($B9&lt;&gt;"",VLOOKUP($C9,'Setting (2)'!$C$4:$AC$27,COLUMN(),FALSE),"")</f>
        <v>1</v>
      </c>
      <c r="R9" s="133">
        <f>IF($B9&lt;&gt;"",VLOOKUP($C9,'Setting (2)'!$C$4:$AC$27,COLUMN(),FALSE),"")</f>
        <v>2</v>
      </c>
      <c r="S9" s="133">
        <f>IF($B9&lt;&gt;"",VLOOKUP($C9,'Setting (2)'!$C$4:$AC$27,COLUMN(),FALSE),"")</f>
        <v>3</v>
      </c>
      <c r="T9" s="133">
        <f>IF($B9&lt;&gt;"",VLOOKUP($C9,'Setting (2)'!$C$4:$AC$27,COLUMN(),FALSE),"")</f>
        <v>2</v>
      </c>
      <c r="U9" s="133">
        <f>IF($B9&lt;&gt;"",VLOOKUP($C9,'Setting (2)'!$C$4:$AC$27,COLUMN(),FALSE),"")</f>
        <v>1</v>
      </c>
      <c r="V9" s="133">
        <f>IF($B9&lt;&gt;"",VLOOKUP($C9,'Setting (2)'!$C$4:$AC$27,COLUMN(),FALSE),"")</f>
        <v>0</v>
      </c>
      <c r="W9" s="133">
        <f>IF($B9&lt;&gt;"",VLOOKUP($C9,'Setting (2)'!$C$4:$AC$27,COLUMN(),FALSE),"")</f>
        <v>1</v>
      </c>
      <c r="X9" s="133">
        <f>IF($B9&lt;&gt;"",VLOOKUP($C9,'Setting (2)'!$C$4:$AC$27,COLUMN(),FALSE),"")</f>
        <v>3</v>
      </c>
      <c r="Y9" s="133">
        <f>IF($B9&lt;&gt;"",VLOOKUP($C9,'Setting (2)'!$C$4:$AC$27,COLUMN(),FALSE),"")</f>
        <v>1</v>
      </c>
      <c r="Z9" s="133">
        <f>IF($B9&lt;&gt;"",VLOOKUP($C9,'Setting (2)'!$C$4:$AC$27,COLUMN(),FALSE),"")</f>
        <v>2</v>
      </c>
      <c r="AA9" s="133">
        <f>IF($B9&lt;&gt;"",VLOOKUP($C9,'Setting (2)'!$C$4:$AC$27,COLUMN(),FALSE),"")</f>
        <v>3</v>
      </c>
    </row>
    <row r="10" spans="2:27">
      <c r="B10" s="132">
        <f>IF(B9&lt;&gt;"",IF(B9='Initial Setup (2)'!$B$2,"",B9+1),"")</f>
        <v>5</v>
      </c>
      <c r="C10" s="130" t="str">
        <f>IF(B10&lt;&gt;"",VLOOKUP(B10,'Setting (2)'!B$4:AC$27,2,FALSE),"")</f>
        <v>FENERBAHÇE (TUR)</v>
      </c>
      <c r="D10" s="133">
        <f>IF($B10&lt;&gt;"",VLOOKUP($C10,'Setting (2)'!$C$4:$AC$27,COLUMN(),FALSE),"")</f>
        <v>4</v>
      </c>
      <c r="E10" s="133">
        <f>IF($B10&lt;&gt;"",VLOOKUP($C10,'Setting (2)'!$C$4:$AC$27,COLUMN(),FALSE),"")</f>
        <v>0</v>
      </c>
      <c r="F10" s="133">
        <f>IF($B10&lt;&gt;"",VLOOKUP($C10,'Setting (2)'!$C$4:$AC$27,COLUMN(),FALSE),"")</f>
        <v>4</v>
      </c>
      <c r="G10" s="133">
        <f>IF($B10&lt;&gt;"",VLOOKUP($C10,'Setting (2)'!$C$4:$AC$27,COLUMN(),FALSE),"")</f>
        <v>0</v>
      </c>
      <c r="H10" s="133">
        <f>IF($B10&lt;&gt;"",VLOOKUP($C10,'Setting (2)'!$C$4:$AC$27,COLUMN(),FALSE),"")</f>
        <v>0</v>
      </c>
      <c r="I10" s="133">
        <f>IF($B10&lt;&gt;"",VLOOKUP($C10,'Setting (2)'!$C$4:$AC$27,COLUMN(),FALSE),"")</f>
        <v>0</v>
      </c>
      <c r="J10" s="133">
        <f>IF($B10&lt;&gt;"",VLOOKUP($C10,'Setting (2)'!$C$4:$AC$27,COLUMN(),FALSE),"")</f>
        <v>0</v>
      </c>
      <c r="K10" s="134">
        <f>IF($B10&lt;&gt;"",VLOOKUP($C10,'Setting (2)'!$C$4:$AC$27,COLUMN(),FALSE),"")</f>
        <v>4</v>
      </c>
      <c r="L10" s="133">
        <f>IF($B10&lt;&gt;"",VLOOKUP($C10,'Setting (2)'!$C$4:$AC$27,COLUMN(),FALSE),"")</f>
        <v>2</v>
      </c>
      <c r="M10" s="133">
        <f>IF($B10&lt;&gt;"",VLOOKUP($C10,'Setting (2)'!$C$4:$AC$27,COLUMN(),FALSE),"")</f>
        <v>0</v>
      </c>
      <c r="N10" s="133">
        <f>IF($B10&lt;&gt;"",VLOOKUP($C10,'Setting (2)'!$C$4:$AC$27,COLUMN(),FALSE),"")</f>
        <v>2</v>
      </c>
      <c r="O10" s="133">
        <f>IF($B10&lt;&gt;"",VLOOKUP($C10,'Setting (2)'!$C$4:$AC$27,COLUMN(),FALSE),"")</f>
        <v>0</v>
      </c>
      <c r="P10" s="133">
        <f>IF($B10&lt;&gt;"",VLOOKUP($C10,'Setting (2)'!$C$4:$AC$27,COLUMN(),FALSE),"")</f>
        <v>0</v>
      </c>
      <c r="Q10" s="133">
        <f>IF($B10&lt;&gt;"",VLOOKUP($C10,'Setting (2)'!$C$4:$AC$27,COLUMN(),FALSE),"")</f>
        <v>0</v>
      </c>
      <c r="R10" s="133">
        <f>IF($B10&lt;&gt;"",VLOOKUP($C10,'Setting (2)'!$C$4:$AC$27,COLUMN(),FALSE),"")</f>
        <v>0</v>
      </c>
      <c r="S10" s="133">
        <f>IF($B10&lt;&gt;"",VLOOKUP($C10,'Setting (2)'!$C$4:$AC$27,COLUMN(),FALSE),"")</f>
        <v>2</v>
      </c>
      <c r="T10" s="133">
        <f>IF($B10&lt;&gt;"",VLOOKUP($C10,'Setting (2)'!$C$4:$AC$27,COLUMN(),FALSE),"")</f>
        <v>2</v>
      </c>
      <c r="U10" s="133">
        <f>IF($B10&lt;&gt;"",VLOOKUP($C10,'Setting (2)'!$C$4:$AC$27,COLUMN(),FALSE),"")</f>
        <v>0</v>
      </c>
      <c r="V10" s="133">
        <f>IF($B10&lt;&gt;"",VLOOKUP($C10,'Setting (2)'!$C$4:$AC$27,COLUMN(),FALSE),"")</f>
        <v>2</v>
      </c>
      <c r="W10" s="133">
        <f>IF($B10&lt;&gt;"",VLOOKUP($C10,'Setting (2)'!$C$4:$AC$27,COLUMN(),FALSE),"")</f>
        <v>0</v>
      </c>
      <c r="X10" s="133">
        <f>IF($B10&lt;&gt;"",VLOOKUP($C10,'Setting (2)'!$C$4:$AC$27,COLUMN(),FALSE),"")</f>
        <v>0</v>
      </c>
      <c r="Y10" s="133">
        <f>IF($B10&lt;&gt;"",VLOOKUP($C10,'Setting (2)'!$C$4:$AC$27,COLUMN(),FALSE),"")</f>
        <v>0</v>
      </c>
      <c r="Z10" s="133">
        <f>IF($B10&lt;&gt;"",VLOOKUP($C10,'Setting (2)'!$C$4:$AC$27,COLUMN(),FALSE),"")</f>
        <v>0</v>
      </c>
      <c r="AA10" s="133">
        <f>IF($B10&lt;&gt;"",VLOOKUP($C10,'Setting (2)'!$C$4:$AC$27,COLUMN(),FALSE),"")</f>
        <v>2</v>
      </c>
    </row>
    <row r="11" spans="2:27">
      <c r="B11" s="132">
        <f>IF(B10&lt;&gt;"",IF(B10='Initial Setup (2)'!$B$2,"",B10+1),"")</f>
        <v>6</v>
      </c>
      <c r="C11" s="130" t="str">
        <f>IF(B11&lt;&gt;"",VLOOKUP(B11,'Setting (2)'!B$4:AC$27,2,FALSE),"")</f>
        <v>ANTALYASPOR (TUR)</v>
      </c>
      <c r="D11" s="133">
        <f>IF($B11&lt;&gt;"",VLOOKUP($C11,'Setting (2)'!$C$4:$AC$27,COLUMN(),FALSE),"")</f>
        <v>4</v>
      </c>
      <c r="E11" s="133">
        <f>IF($B11&lt;&gt;"",VLOOKUP($C11,'Setting (2)'!$C$4:$AC$27,COLUMN(),FALSE),"")</f>
        <v>1</v>
      </c>
      <c r="F11" s="133">
        <f>IF($B11&lt;&gt;"",VLOOKUP($C11,'Setting (2)'!$C$4:$AC$27,COLUMN(),FALSE),"")</f>
        <v>1</v>
      </c>
      <c r="G11" s="133">
        <f>IF($B11&lt;&gt;"",VLOOKUP($C11,'Setting (2)'!$C$4:$AC$27,COLUMN(),FALSE),"")</f>
        <v>2</v>
      </c>
      <c r="H11" s="133">
        <f>IF($B11&lt;&gt;"",VLOOKUP($C11,'Setting (2)'!$C$4:$AC$27,COLUMN(),FALSE),"")</f>
        <v>2</v>
      </c>
      <c r="I11" s="133">
        <f>IF($B11&lt;&gt;"",VLOOKUP($C11,'Setting (2)'!$C$4:$AC$27,COLUMN(),FALSE),"")</f>
        <v>4</v>
      </c>
      <c r="J11" s="133">
        <f>IF($B11&lt;&gt;"",VLOOKUP($C11,'Setting (2)'!$C$4:$AC$27,COLUMN(),FALSE),"")</f>
        <v>-2</v>
      </c>
      <c r="K11" s="134">
        <f>IF($B11&lt;&gt;"",VLOOKUP($C11,'Setting (2)'!$C$4:$AC$27,COLUMN(),FALSE),"")</f>
        <v>4</v>
      </c>
      <c r="L11" s="133">
        <f>IF($B11&lt;&gt;"",VLOOKUP($C11,'Setting (2)'!$C$4:$AC$27,COLUMN(),FALSE),"")</f>
        <v>2</v>
      </c>
      <c r="M11" s="133">
        <f>IF($B11&lt;&gt;"",VLOOKUP($C11,'Setting (2)'!$C$4:$AC$27,COLUMN(),FALSE),"")</f>
        <v>1</v>
      </c>
      <c r="N11" s="133">
        <f>IF($B11&lt;&gt;"",VLOOKUP($C11,'Setting (2)'!$C$4:$AC$27,COLUMN(),FALSE),"")</f>
        <v>0</v>
      </c>
      <c r="O11" s="133">
        <f>IF($B11&lt;&gt;"",VLOOKUP($C11,'Setting (2)'!$C$4:$AC$27,COLUMN(),FALSE),"")</f>
        <v>1</v>
      </c>
      <c r="P11" s="133">
        <f>IF($B11&lt;&gt;"",VLOOKUP($C11,'Setting (2)'!$C$4:$AC$27,COLUMN(),FALSE),"")</f>
        <v>2</v>
      </c>
      <c r="Q11" s="133">
        <f>IF($B11&lt;&gt;"",VLOOKUP($C11,'Setting (2)'!$C$4:$AC$27,COLUMN(),FALSE),"")</f>
        <v>3</v>
      </c>
      <c r="R11" s="133">
        <f>IF($B11&lt;&gt;"",VLOOKUP($C11,'Setting (2)'!$C$4:$AC$27,COLUMN(),FALSE),"")</f>
        <v>-1</v>
      </c>
      <c r="S11" s="133">
        <f>IF($B11&lt;&gt;"",VLOOKUP($C11,'Setting (2)'!$C$4:$AC$27,COLUMN(),FALSE),"")</f>
        <v>3</v>
      </c>
      <c r="T11" s="133">
        <f>IF($B11&lt;&gt;"",VLOOKUP($C11,'Setting (2)'!$C$4:$AC$27,COLUMN(),FALSE),"")</f>
        <v>2</v>
      </c>
      <c r="U11" s="133">
        <f>IF($B11&lt;&gt;"",VLOOKUP($C11,'Setting (2)'!$C$4:$AC$27,COLUMN(),FALSE),"")</f>
        <v>0</v>
      </c>
      <c r="V11" s="133">
        <f>IF($B11&lt;&gt;"",VLOOKUP($C11,'Setting (2)'!$C$4:$AC$27,COLUMN(),FALSE),"")</f>
        <v>1</v>
      </c>
      <c r="W11" s="133">
        <f>IF($B11&lt;&gt;"",VLOOKUP($C11,'Setting (2)'!$C$4:$AC$27,COLUMN(),FALSE),"")</f>
        <v>1</v>
      </c>
      <c r="X11" s="133">
        <f>IF($B11&lt;&gt;"",VLOOKUP($C11,'Setting (2)'!$C$4:$AC$27,COLUMN(),FALSE),"")</f>
        <v>0</v>
      </c>
      <c r="Y11" s="133">
        <f>IF($B11&lt;&gt;"",VLOOKUP($C11,'Setting (2)'!$C$4:$AC$27,COLUMN(),FALSE),"")</f>
        <v>1</v>
      </c>
      <c r="Z11" s="133">
        <f>IF($B11&lt;&gt;"",VLOOKUP($C11,'Setting (2)'!$C$4:$AC$27,COLUMN(),FALSE),"")</f>
        <v>-1</v>
      </c>
      <c r="AA11" s="133">
        <f>IF($B11&lt;&gt;"",VLOOKUP($C11,'Setting (2)'!$C$4:$AC$27,COLUMN(),FALSE),"")</f>
        <v>1</v>
      </c>
    </row>
    <row r="12" spans="2:27">
      <c r="B12" s="132">
        <f>IF(B11&lt;&gt;"",IF(B11='Initial Setup (2)'!$B$2,"",B11+1),"")</f>
        <v>7</v>
      </c>
      <c r="C12" s="130" t="str">
        <f>IF(B12&lt;&gt;"",VLOOKUP(B12,'Setting (2)'!B$4:AC$27,2,FALSE),"")</f>
        <v>HAMBURG (GER)</v>
      </c>
      <c r="D12" s="133">
        <f>IF($B12&lt;&gt;"",VLOOKUP($C12,'Setting (2)'!$C$4:$AC$27,COLUMN(),FALSE),"")</f>
        <v>4</v>
      </c>
      <c r="E12" s="133">
        <f>IF($B12&lt;&gt;"",VLOOKUP($C12,'Setting (2)'!$C$4:$AC$27,COLUMN(),FALSE),"")</f>
        <v>0</v>
      </c>
      <c r="F12" s="133">
        <f>IF($B12&lt;&gt;"",VLOOKUP($C12,'Setting (2)'!$C$4:$AC$27,COLUMN(),FALSE),"")</f>
        <v>2</v>
      </c>
      <c r="G12" s="133">
        <f>IF($B12&lt;&gt;"",VLOOKUP($C12,'Setting (2)'!$C$4:$AC$27,COLUMN(),FALSE),"")</f>
        <v>2</v>
      </c>
      <c r="H12" s="133">
        <f>IF($B12&lt;&gt;"",VLOOKUP($C12,'Setting (2)'!$C$4:$AC$27,COLUMN(),FALSE),"")</f>
        <v>2</v>
      </c>
      <c r="I12" s="133">
        <f>IF($B12&lt;&gt;"",VLOOKUP($C12,'Setting (2)'!$C$4:$AC$27,COLUMN(),FALSE),"")</f>
        <v>6</v>
      </c>
      <c r="J12" s="133">
        <f>IF($B12&lt;&gt;"",VLOOKUP($C12,'Setting (2)'!$C$4:$AC$27,COLUMN(),FALSE),"")</f>
        <v>-4</v>
      </c>
      <c r="K12" s="134">
        <f>IF($B12&lt;&gt;"",VLOOKUP($C12,'Setting (2)'!$C$4:$AC$27,COLUMN(),FALSE),"")</f>
        <v>2</v>
      </c>
      <c r="L12" s="133">
        <f>IF($B12&lt;&gt;"",VLOOKUP($C12,'Setting (2)'!$C$4:$AC$27,COLUMN(),FALSE),"")</f>
        <v>2</v>
      </c>
      <c r="M12" s="133">
        <f>IF($B12&lt;&gt;"",VLOOKUP($C12,'Setting (2)'!$C$4:$AC$27,COLUMN(),FALSE),"")</f>
        <v>0</v>
      </c>
      <c r="N12" s="133">
        <f>IF($B12&lt;&gt;"",VLOOKUP($C12,'Setting (2)'!$C$4:$AC$27,COLUMN(),FALSE),"")</f>
        <v>0</v>
      </c>
      <c r="O12" s="133">
        <f>IF($B12&lt;&gt;"",VLOOKUP($C12,'Setting (2)'!$C$4:$AC$27,COLUMN(),FALSE),"")</f>
        <v>2</v>
      </c>
      <c r="P12" s="133">
        <f>IF($B12&lt;&gt;"",VLOOKUP($C12,'Setting (2)'!$C$4:$AC$27,COLUMN(),FALSE),"")</f>
        <v>0</v>
      </c>
      <c r="Q12" s="133">
        <f>IF($B12&lt;&gt;"",VLOOKUP($C12,'Setting (2)'!$C$4:$AC$27,COLUMN(),FALSE),"")</f>
        <v>4</v>
      </c>
      <c r="R12" s="133">
        <f>IF($B12&lt;&gt;"",VLOOKUP($C12,'Setting (2)'!$C$4:$AC$27,COLUMN(),FALSE),"")</f>
        <v>-4</v>
      </c>
      <c r="S12" s="133">
        <f>IF($B12&lt;&gt;"",VLOOKUP($C12,'Setting (2)'!$C$4:$AC$27,COLUMN(),FALSE),"")</f>
        <v>0</v>
      </c>
      <c r="T12" s="133">
        <f>IF($B12&lt;&gt;"",VLOOKUP($C12,'Setting (2)'!$C$4:$AC$27,COLUMN(),FALSE),"")</f>
        <v>2</v>
      </c>
      <c r="U12" s="133">
        <f>IF($B12&lt;&gt;"",VLOOKUP($C12,'Setting (2)'!$C$4:$AC$27,COLUMN(),FALSE),"")</f>
        <v>0</v>
      </c>
      <c r="V12" s="133">
        <f>IF($B12&lt;&gt;"",VLOOKUP($C12,'Setting (2)'!$C$4:$AC$27,COLUMN(),FALSE),"")</f>
        <v>2</v>
      </c>
      <c r="W12" s="133">
        <f>IF($B12&lt;&gt;"",VLOOKUP($C12,'Setting (2)'!$C$4:$AC$27,COLUMN(),FALSE),"")</f>
        <v>0</v>
      </c>
      <c r="X12" s="133">
        <f>IF($B12&lt;&gt;"",VLOOKUP($C12,'Setting (2)'!$C$4:$AC$27,COLUMN(),FALSE),"")</f>
        <v>2</v>
      </c>
      <c r="Y12" s="133">
        <f>IF($B12&lt;&gt;"",VLOOKUP($C12,'Setting (2)'!$C$4:$AC$27,COLUMN(),FALSE),"")</f>
        <v>2</v>
      </c>
      <c r="Z12" s="133">
        <f>IF($B12&lt;&gt;"",VLOOKUP($C12,'Setting (2)'!$C$4:$AC$27,COLUMN(),FALSE),"")</f>
        <v>0</v>
      </c>
      <c r="AA12" s="133">
        <f>IF($B12&lt;&gt;"",VLOOKUP($C12,'Setting (2)'!$C$4:$AC$27,COLUMN(),FALSE),"")</f>
        <v>2</v>
      </c>
    </row>
    <row r="13" spans="2:27">
      <c r="B13" s="132">
        <f>IF(B12&lt;&gt;"",IF(B12='Initial Setup (2)'!$B$2,"",B12+1),"")</f>
        <v>8</v>
      </c>
      <c r="C13" s="130" t="str">
        <f>IF(B13&lt;&gt;"",VLOOKUP(B13,'Setting (2)'!B$4:AC$27,2,FALSE),"")</f>
        <v>ASPIRE ACADEMY (QAT)</v>
      </c>
      <c r="D13" s="133">
        <f>IF($B13&lt;&gt;"",VLOOKUP($C13,'Setting (2)'!$C$4:$AC$27,COLUMN(),FALSE),"")</f>
        <v>3</v>
      </c>
      <c r="E13" s="133">
        <f>IF($B13&lt;&gt;"",VLOOKUP($C13,'Setting (2)'!$C$4:$AC$27,COLUMN(),FALSE),"")</f>
        <v>0</v>
      </c>
      <c r="F13" s="133">
        <f>IF($B13&lt;&gt;"",VLOOKUP($C13,'Setting (2)'!$C$4:$AC$27,COLUMN(),FALSE),"")</f>
        <v>1</v>
      </c>
      <c r="G13" s="133">
        <f>IF($B13&lt;&gt;"",VLOOKUP($C13,'Setting (2)'!$C$4:$AC$27,COLUMN(),FALSE),"")</f>
        <v>2</v>
      </c>
      <c r="H13" s="133">
        <f>IF($B13&lt;&gt;"",VLOOKUP($C13,'Setting (2)'!$C$4:$AC$27,COLUMN(),FALSE),"")</f>
        <v>3</v>
      </c>
      <c r="I13" s="133">
        <f>IF($B13&lt;&gt;"",VLOOKUP($C13,'Setting (2)'!$C$4:$AC$27,COLUMN(),FALSE),"")</f>
        <v>8</v>
      </c>
      <c r="J13" s="133">
        <f>IF($B13&lt;&gt;"",VLOOKUP($C13,'Setting (2)'!$C$4:$AC$27,COLUMN(),FALSE),"")</f>
        <v>-5</v>
      </c>
      <c r="K13" s="134">
        <f>IF($B13&lt;&gt;"",VLOOKUP($C13,'Setting (2)'!$C$4:$AC$27,COLUMN(),FALSE),"")</f>
        <v>1</v>
      </c>
      <c r="L13" s="133">
        <f>IF($B13&lt;&gt;"",VLOOKUP($C13,'Setting (2)'!$C$4:$AC$27,COLUMN(),FALSE),"")</f>
        <v>1</v>
      </c>
      <c r="M13" s="133">
        <f>IF($B13&lt;&gt;"",VLOOKUP($C13,'Setting (2)'!$C$4:$AC$27,COLUMN(),FALSE),"")</f>
        <v>0</v>
      </c>
      <c r="N13" s="133">
        <f>IF($B13&lt;&gt;"",VLOOKUP($C13,'Setting (2)'!$C$4:$AC$27,COLUMN(),FALSE),"")</f>
        <v>1</v>
      </c>
      <c r="O13" s="133">
        <f>IF($B13&lt;&gt;"",VLOOKUP($C13,'Setting (2)'!$C$4:$AC$27,COLUMN(),FALSE),"")</f>
        <v>0</v>
      </c>
      <c r="P13" s="133">
        <f>IF($B13&lt;&gt;"",VLOOKUP($C13,'Setting (2)'!$C$4:$AC$27,COLUMN(),FALSE),"")</f>
        <v>2</v>
      </c>
      <c r="Q13" s="133">
        <f>IF($B13&lt;&gt;"",VLOOKUP($C13,'Setting (2)'!$C$4:$AC$27,COLUMN(),FALSE),"")</f>
        <v>2</v>
      </c>
      <c r="R13" s="133">
        <f>IF($B13&lt;&gt;"",VLOOKUP($C13,'Setting (2)'!$C$4:$AC$27,COLUMN(),FALSE),"")</f>
        <v>0</v>
      </c>
      <c r="S13" s="133">
        <f>IF($B13&lt;&gt;"",VLOOKUP($C13,'Setting (2)'!$C$4:$AC$27,COLUMN(),FALSE),"")</f>
        <v>1</v>
      </c>
      <c r="T13" s="133">
        <f>IF($B13&lt;&gt;"",VLOOKUP($C13,'Setting (2)'!$C$4:$AC$27,COLUMN(),FALSE),"")</f>
        <v>2</v>
      </c>
      <c r="U13" s="133">
        <f>IF($B13&lt;&gt;"",VLOOKUP($C13,'Setting (2)'!$C$4:$AC$27,COLUMN(),FALSE),"")</f>
        <v>0</v>
      </c>
      <c r="V13" s="133">
        <f>IF($B13&lt;&gt;"",VLOOKUP($C13,'Setting (2)'!$C$4:$AC$27,COLUMN(),FALSE),"")</f>
        <v>0</v>
      </c>
      <c r="W13" s="133">
        <f>IF($B13&lt;&gt;"",VLOOKUP($C13,'Setting (2)'!$C$4:$AC$27,COLUMN(),FALSE),"")</f>
        <v>2</v>
      </c>
      <c r="X13" s="133">
        <f>IF($B13&lt;&gt;"",VLOOKUP($C13,'Setting (2)'!$C$4:$AC$27,COLUMN(),FALSE),"")</f>
        <v>1</v>
      </c>
      <c r="Y13" s="133">
        <f>IF($B13&lt;&gt;"",VLOOKUP($C13,'Setting (2)'!$C$4:$AC$27,COLUMN(),FALSE),"")</f>
        <v>6</v>
      </c>
      <c r="Z13" s="133">
        <f>IF($B13&lt;&gt;"",VLOOKUP($C13,'Setting (2)'!$C$4:$AC$27,COLUMN(),FALSE),"")</f>
        <v>-5</v>
      </c>
      <c r="AA13" s="133">
        <f>IF($B13&lt;&gt;"",VLOOKUP($C13,'Setting (2)'!$C$4:$AC$27,COLUMN(),FALSE),"")</f>
        <v>0</v>
      </c>
    </row>
    <row r="14" spans="2:27">
      <c r="B14" s="132">
        <f>IF(B13&lt;&gt;"",IF(B13='Initial Setup (2)'!$B$2,"",B13+1),"")</f>
        <v>9</v>
      </c>
      <c r="C14" s="130" t="str">
        <f>IF(B14&lt;&gt;"",VLOOKUP(B14,'Setting (2)'!B$4:AC$27,2,FALSE),"")</f>
        <v>KRC GENK (BEL)</v>
      </c>
      <c r="D14" s="133">
        <f>IF($B14&lt;&gt;"",VLOOKUP($C14,'Setting (2)'!$C$4:$AC$27,COLUMN(),FALSE),"")</f>
        <v>3</v>
      </c>
      <c r="E14" s="133">
        <f>IF($B14&lt;&gt;"",VLOOKUP($C14,'Setting (2)'!$C$4:$AC$27,COLUMN(),FALSE),"")</f>
        <v>0</v>
      </c>
      <c r="F14" s="133">
        <f>IF($B14&lt;&gt;"",VLOOKUP($C14,'Setting (2)'!$C$4:$AC$27,COLUMN(),FALSE),"")</f>
        <v>0</v>
      </c>
      <c r="G14" s="133">
        <f>IF($B14&lt;&gt;"",VLOOKUP($C14,'Setting (2)'!$C$4:$AC$27,COLUMN(),FALSE),"")</f>
        <v>3</v>
      </c>
      <c r="H14" s="133">
        <f>IF($B14&lt;&gt;"",VLOOKUP($C14,'Setting (2)'!$C$4:$AC$27,COLUMN(),FALSE),"")</f>
        <v>3</v>
      </c>
      <c r="I14" s="133">
        <f>IF($B14&lt;&gt;"",VLOOKUP($C14,'Setting (2)'!$C$4:$AC$27,COLUMN(),FALSE),"")</f>
        <v>6</v>
      </c>
      <c r="J14" s="133">
        <f>IF($B14&lt;&gt;"",VLOOKUP($C14,'Setting (2)'!$C$4:$AC$27,COLUMN(),FALSE),"")</f>
        <v>-3</v>
      </c>
      <c r="K14" s="134">
        <f>IF($B14&lt;&gt;"",VLOOKUP($C14,'Setting (2)'!$C$4:$AC$27,COLUMN(),FALSE),"")</f>
        <v>0</v>
      </c>
      <c r="L14" s="133">
        <f>IF($B14&lt;&gt;"",VLOOKUP($C14,'Setting (2)'!$C$4:$AC$27,COLUMN(),FALSE),"")</f>
        <v>2</v>
      </c>
      <c r="M14" s="133">
        <f>IF($B14&lt;&gt;"",VLOOKUP($C14,'Setting (2)'!$C$4:$AC$27,COLUMN(),FALSE),"")</f>
        <v>0</v>
      </c>
      <c r="N14" s="133">
        <f>IF($B14&lt;&gt;"",VLOOKUP($C14,'Setting (2)'!$C$4:$AC$27,COLUMN(),FALSE),"")</f>
        <v>0</v>
      </c>
      <c r="O14" s="133">
        <f>IF($B14&lt;&gt;"",VLOOKUP($C14,'Setting (2)'!$C$4:$AC$27,COLUMN(),FALSE),"")</f>
        <v>2</v>
      </c>
      <c r="P14" s="133">
        <f>IF($B14&lt;&gt;"",VLOOKUP($C14,'Setting (2)'!$C$4:$AC$27,COLUMN(),FALSE),"")</f>
        <v>2</v>
      </c>
      <c r="Q14" s="133">
        <f>IF($B14&lt;&gt;"",VLOOKUP($C14,'Setting (2)'!$C$4:$AC$27,COLUMN(),FALSE),"")</f>
        <v>4</v>
      </c>
      <c r="R14" s="133">
        <f>IF($B14&lt;&gt;"",VLOOKUP($C14,'Setting (2)'!$C$4:$AC$27,COLUMN(),FALSE),"")</f>
        <v>-2</v>
      </c>
      <c r="S14" s="133">
        <f>IF($B14&lt;&gt;"",VLOOKUP($C14,'Setting (2)'!$C$4:$AC$27,COLUMN(),FALSE),"")</f>
        <v>0</v>
      </c>
      <c r="T14" s="133">
        <f>IF($B14&lt;&gt;"",VLOOKUP($C14,'Setting (2)'!$C$4:$AC$27,COLUMN(),FALSE),"")</f>
        <v>1</v>
      </c>
      <c r="U14" s="133">
        <f>IF($B14&lt;&gt;"",VLOOKUP($C14,'Setting (2)'!$C$4:$AC$27,COLUMN(),FALSE),"")</f>
        <v>0</v>
      </c>
      <c r="V14" s="133">
        <f>IF($B14&lt;&gt;"",VLOOKUP($C14,'Setting (2)'!$C$4:$AC$27,COLUMN(),FALSE),"")</f>
        <v>0</v>
      </c>
      <c r="W14" s="133">
        <f>IF($B14&lt;&gt;"",VLOOKUP($C14,'Setting (2)'!$C$4:$AC$27,COLUMN(),FALSE),"")</f>
        <v>1</v>
      </c>
      <c r="X14" s="133">
        <f>IF($B14&lt;&gt;"",VLOOKUP($C14,'Setting (2)'!$C$4:$AC$27,COLUMN(),FALSE),"")</f>
        <v>1</v>
      </c>
      <c r="Y14" s="133">
        <f>IF($B14&lt;&gt;"",VLOOKUP($C14,'Setting (2)'!$C$4:$AC$27,COLUMN(),FALSE),"")</f>
        <v>2</v>
      </c>
      <c r="Z14" s="133">
        <f>IF($B14&lt;&gt;"",VLOOKUP($C14,'Setting (2)'!$C$4:$AC$27,COLUMN(),FALSE),"")</f>
        <v>-1</v>
      </c>
      <c r="AA14" s="133">
        <f>IF($B14&lt;&gt;"",VLOOKUP($C14,'Setting (2)'!$C$4:$AC$27,COLUMN(),FALSE),"")</f>
        <v>0</v>
      </c>
    </row>
    <row r="15" spans="2:27">
      <c r="B15" s="132" t="str">
        <f>IF(B14&lt;&gt;"",IF(B14='Initial Setup (2)'!$B$2,"",B14+1),"")</f>
        <v/>
      </c>
      <c r="C15" s="130" t="str">
        <f>IF(B15&lt;&gt;"",VLOOKUP(B15,'Setting (2)'!B$4:AC$27,2,FALSE),"")</f>
        <v/>
      </c>
      <c r="D15" s="133" t="str">
        <f>IF($B15&lt;&gt;"",VLOOKUP($C15,'Setting (2)'!$C$4:$AC$27,COLUMN(),FALSE),"")</f>
        <v/>
      </c>
      <c r="E15" s="133" t="str">
        <f>IF($B15&lt;&gt;"",VLOOKUP($C15,'Setting (2)'!$C$4:$AC$27,COLUMN(),FALSE),"")</f>
        <v/>
      </c>
      <c r="F15" s="133" t="str">
        <f>IF($B15&lt;&gt;"",VLOOKUP($C15,'Setting (2)'!$C$4:$AC$27,COLUMN(),FALSE),"")</f>
        <v/>
      </c>
      <c r="G15" s="133" t="str">
        <f>IF($B15&lt;&gt;"",VLOOKUP($C15,'Setting (2)'!$C$4:$AC$27,COLUMN(),FALSE),"")</f>
        <v/>
      </c>
      <c r="H15" s="133" t="str">
        <f>IF($B15&lt;&gt;"",VLOOKUP($C15,'Setting (2)'!$C$4:$AC$27,COLUMN(),FALSE),"")</f>
        <v/>
      </c>
      <c r="I15" s="133" t="str">
        <f>IF($B15&lt;&gt;"",VLOOKUP($C15,'Setting (2)'!$C$4:$AC$27,COLUMN(),FALSE),"")</f>
        <v/>
      </c>
      <c r="J15" s="133" t="str">
        <f>IF($B15&lt;&gt;"",VLOOKUP($C15,'Setting (2)'!$C$4:$AC$27,COLUMN(),FALSE),"")</f>
        <v/>
      </c>
      <c r="K15" s="134" t="str">
        <f>IF($B15&lt;&gt;"",VLOOKUP($C15,'Setting (2)'!$C$4:$AC$27,COLUMN(),FALSE),"")</f>
        <v/>
      </c>
      <c r="L15" s="133" t="str">
        <f>IF($B15&lt;&gt;"",VLOOKUP($C15,'Setting (2)'!$C$4:$AC$27,COLUMN(),FALSE),"")</f>
        <v/>
      </c>
      <c r="M15" s="133" t="str">
        <f>IF($B15&lt;&gt;"",VLOOKUP($C15,'Setting (2)'!$C$4:$AC$27,COLUMN(),FALSE),"")</f>
        <v/>
      </c>
      <c r="N15" s="133" t="str">
        <f>IF($B15&lt;&gt;"",VLOOKUP($C15,'Setting (2)'!$C$4:$AC$27,COLUMN(),FALSE),"")</f>
        <v/>
      </c>
      <c r="O15" s="133" t="str">
        <f>IF($B15&lt;&gt;"",VLOOKUP($C15,'Setting (2)'!$C$4:$AC$27,COLUMN(),FALSE),"")</f>
        <v/>
      </c>
      <c r="P15" s="133" t="str">
        <f>IF($B15&lt;&gt;"",VLOOKUP($C15,'Setting (2)'!$C$4:$AC$27,COLUMN(),FALSE),"")</f>
        <v/>
      </c>
      <c r="Q15" s="133" t="str">
        <f>IF($B15&lt;&gt;"",VLOOKUP($C15,'Setting (2)'!$C$4:$AC$27,COLUMN(),FALSE),"")</f>
        <v/>
      </c>
      <c r="R15" s="133" t="str">
        <f>IF($B15&lt;&gt;"",VLOOKUP($C15,'Setting (2)'!$C$4:$AC$27,COLUMN(),FALSE),"")</f>
        <v/>
      </c>
      <c r="S15" s="133" t="str">
        <f>IF($B15&lt;&gt;"",VLOOKUP($C15,'Setting (2)'!$C$4:$AC$27,COLUMN(),FALSE),"")</f>
        <v/>
      </c>
      <c r="T15" s="133" t="str">
        <f>IF($B15&lt;&gt;"",VLOOKUP($C15,'Setting (2)'!$C$4:$AC$27,COLUMN(),FALSE),"")</f>
        <v/>
      </c>
      <c r="U15" s="133" t="str">
        <f>IF($B15&lt;&gt;"",VLOOKUP($C15,'Setting (2)'!$C$4:$AC$27,COLUMN(),FALSE),"")</f>
        <v/>
      </c>
      <c r="V15" s="133" t="str">
        <f>IF($B15&lt;&gt;"",VLOOKUP($C15,'Setting (2)'!$C$4:$AC$27,COLUMN(),FALSE),"")</f>
        <v/>
      </c>
      <c r="W15" s="133" t="str">
        <f>IF($B15&lt;&gt;"",VLOOKUP($C15,'Setting (2)'!$C$4:$AC$27,COLUMN(),FALSE),"")</f>
        <v/>
      </c>
      <c r="X15" s="133" t="str">
        <f>IF($B15&lt;&gt;"",VLOOKUP($C15,'Setting (2)'!$C$4:$AC$27,COLUMN(),FALSE),"")</f>
        <v/>
      </c>
      <c r="Y15" s="133" t="str">
        <f>IF($B15&lt;&gt;"",VLOOKUP($C15,'Setting (2)'!$C$4:$AC$27,COLUMN(),FALSE),"")</f>
        <v/>
      </c>
      <c r="Z15" s="133" t="str">
        <f>IF($B15&lt;&gt;"",VLOOKUP($C15,'Setting (2)'!$C$4:$AC$27,COLUMN(),FALSE),"")</f>
        <v/>
      </c>
      <c r="AA15" s="133" t="str">
        <f>IF($B15&lt;&gt;"",VLOOKUP($C15,'Setting (2)'!$C$4:$AC$27,COLUMN(),FALSE),"")</f>
        <v/>
      </c>
    </row>
    <row r="16" spans="2:27">
      <c r="B16" s="132" t="str">
        <f>IF(B15&lt;&gt;"",IF(B15='Initial Setup (2)'!$B$2,"",B15+1),"")</f>
        <v/>
      </c>
      <c r="C16" s="130" t="str">
        <f>IF(B16&lt;&gt;"",VLOOKUP(B16,'Setting (2)'!B$4:AC$27,2,FALSE),"")</f>
        <v/>
      </c>
      <c r="D16" s="133" t="str">
        <f>IF($B16&lt;&gt;"",VLOOKUP($C16,'Setting (2)'!$C$4:$AC$27,COLUMN(),FALSE),"")</f>
        <v/>
      </c>
      <c r="E16" s="133" t="str">
        <f>IF($B16&lt;&gt;"",VLOOKUP($C16,'Setting (2)'!$C$4:$AC$27,COLUMN(),FALSE),"")</f>
        <v/>
      </c>
      <c r="F16" s="133" t="str">
        <f>IF($B16&lt;&gt;"",VLOOKUP($C16,'Setting (2)'!$C$4:$AC$27,COLUMN(),FALSE),"")</f>
        <v/>
      </c>
      <c r="G16" s="133" t="str">
        <f>IF($B16&lt;&gt;"",VLOOKUP($C16,'Setting (2)'!$C$4:$AC$27,COLUMN(),FALSE),"")</f>
        <v/>
      </c>
      <c r="H16" s="133" t="str">
        <f>IF($B16&lt;&gt;"",VLOOKUP($C16,'Setting (2)'!$C$4:$AC$27,COLUMN(),FALSE),"")</f>
        <v/>
      </c>
      <c r="I16" s="133" t="str">
        <f>IF($B16&lt;&gt;"",VLOOKUP($C16,'Setting (2)'!$C$4:$AC$27,COLUMN(),FALSE),"")</f>
        <v/>
      </c>
      <c r="J16" s="133" t="str">
        <f>IF($B16&lt;&gt;"",VLOOKUP($C16,'Setting (2)'!$C$4:$AC$27,COLUMN(),FALSE),"")</f>
        <v/>
      </c>
      <c r="K16" s="134" t="str">
        <f>IF($B16&lt;&gt;"",VLOOKUP($C16,'Setting (2)'!$C$4:$AC$27,COLUMN(),FALSE),"")</f>
        <v/>
      </c>
      <c r="L16" s="133" t="str">
        <f>IF($B16&lt;&gt;"",VLOOKUP($C16,'Setting (2)'!$C$4:$AC$27,COLUMN(),FALSE),"")</f>
        <v/>
      </c>
      <c r="M16" s="133" t="str">
        <f>IF($B16&lt;&gt;"",VLOOKUP($C16,'Setting (2)'!$C$4:$AC$27,COLUMN(),FALSE),"")</f>
        <v/>
      </c>
      <c r="N16" s="133" t="str">
        <f>IF($B16&lt;&gt;"",VLOOKUP($C16,'Setting (2)'!$C$4:$AC$27,COLUMN(),FALSE),"")</f>
        <v/>
      </c>
      <c r="O16" s="133" t="str">
        <f>IF($B16&lt;&gt;"",VLOOKUP($C16,'Setting (2)'!$C$4:$AC$27,COLUMN(),FALSE),"")</f>
        <v/>
      </c>
      <c r="P16" s="133" t="str">
        <f>IF($B16&lt;&gt;"",VLOOKUP($C16,'Setting (2)'!$C$4:$AC$27,COLUMN(),FALSE),"")</f>
        <v/>
      </c>
      <c r="Q16" s="133" t="str">
        <f>IF($B16&lt;&gt;"",VLOOKUP($C16,'Setting (2)'!$C$4:$AC$27,COLUMN(),FALSE),"")</f>
        <v/>
      </c>
      <c r="R16" s="133" t="str">
        <f>IF($B16&lt;&gt;"",VLOOKUP($C16,'Setting (2)'!$C$4:$AC$27,COLUMN(),FALSE),"")</f>
        <v/>
      </c>
      <c r="S16" s="133" t="str">
        <f>IF($B16&lt;&gt;"",VLOOKUP($C16,'Setting (2)'!$C$4:$AC$27,COLUMN(),FALSE),"")</f>
        <v/>
      </c>
      <c r="T16" s="133" t="str">
        <f>IF($B16&lt;&gt;"",VLOOKUP($C16,'Setting (2)'!$C$4:$AC$27,COLUMN(),FALSE),"")</f>
        <v/>
      </c>
      <c r="U16" s="133" t="str">
        <f>IF($B16&lt;&gt;"",VLOOKUP($C16,'Setting (2)'!$C$4:$AC$27,COLUMN(),FALSE),"")</f>
        <v/>
      </c>
      <c r="V16" s="133" t="str">
        <f>IF($B16&lt;&gt;"",VLOOKUP($C16,'Setting (2)'!$C$4:$AC$27,COLUMN(),FALSE),"")</f>
        <v/>
      </c>
      <c r="W16" s="133" t="str">
        <f>IF($B16&lt;&gt;"",VLOOKUP($C16,'Setting (2)'!$C$4:$AC$27,COLUMN(),FALSE),"")</f>
        <v/>
      </c>
      <c r="X16" s="133" t="str">
        <f>IF($B16&lt;&gt;"",VLOOKUP($C16,'Setting (2)'!$C$4:$AC$27,COLUMN(),FALSE),"")</f>
        <v/>
      </c>
      <c r="Y16" s="133" t="str">
        <f>IF($B16&lt;&gt;"",VLOOKUP($C16,'Setting (2)'!$C$4:$AC$27,COLUMN(),FALSE),"")</f>
        <v/>
      </c>
      <c r="Z16" s="133" t="str">
        <f>IF($B16&lt;&gt;"",VLOOKUP($C16,'Setting (2)'!$C$4:$AC$27,COLUMN(),FALSE),"")</f>
        <v/>
      </c>
      <c r="AA16" s="133" t="str">
        <f>IF($B16&lt;&gt;"",VLOOKUP($C16,'Setting (2)'!$C$4:$AC$27,COLUMN(),FALSE),"")</f>
        <v/>
      </c>
    </row>
    <row r="17" spans="2:27">
      <c r="B17" s="132" t="str">
        <f>IF(B16&lt;&gt;"",IF(B16='Initial Setup (2)'!$B$2,"",B16+1),"")</f>
        <v/>
      </c>
      <c r="C17" s="130" t="str">
        <f>IF(B17&lt;&gt;"",VLOOKUP(B17,'Setting (2)'!B$4:AC$27,2,FALSE),"")</f>
        <v/>
      </c>
      <c r="D17" s="133" t="str">
        <f>IF($B17&lt;&gt;"",VLOOKUP($C17,'Setting (2)'!$C$4:$AC$27,COLUMN(),FALSE),"")</f>
        <v/>
      </c>
      <c r="E17" s="133" t="str">
        <f>IF($B17&lt;&gt;"",VLOOKUP($C17,'Setting (2)'!$C$4:$AC$27,COLUMN(),FALSE),"")</f>
        <v/>
      </c>
      <c r="F17" s="133" t="str">
        <f>IF($B17&lt;&gt;"",VLOOKUP($C17,'Setting (2)'!$C$4:$AC$27,COLUMN(),FALSE),"")</f>
        <v/>
      </c>
      <c r="G17" s="133" t="str">
        <f>IF($B17&lt;&gt;"",VLOOKUP($C17,'Setting (2)'!$C$4:$AC$27,COLUMN(),FALSE),"")</f>
        <v/>
      </c>
      <c r="H17" s="133" t="str">
        <f>IF($B17&lt;&gt;"",VLOOKUP($C17,'Setting (2)'!$C$4:$AC$27,COLUMN(),FALSE),"")</f>
        <v/>
      </c>
      <c r="I17" s="133" t="str">
        <f>IF($B17&lt;&gt;"",VLOOKUP($C17,'Setting (2)'!$C$4:$AC$27,COLUMN(),FALSE),"")</f>
        <v/>
      </c>
      <c r="J17" s="133" t="str">
        <f>IF($B17&lt;&gt;"",VLOOKUP($C17,'Setting (2)'!$C$4:$AC$27,COLUMN(),FALSE),"")</f>
        <v/>
      </c>
      <c r="K17" s="134" t="str">
        <f>IF($B17&lt;&gt;"",VLOOKUP($C17,'Setting (2)'!$C$4:$AC$27,COLUMN(),FALSE),"")</f>
        <v/>
      </c>
      <c r="L17" s="133" t="str">
        <f>IF($B17&lt;&gt;"",VLOOKUP($C17,'Setting (2)'!$C$4:$AC$27,COLUMN(),FALSE),"")</f>
        <v/>
      </c>
      <c r="M17" s="133" t="str">
        <f>IF($B17&lt;&gt;"",VLOOKUP($C17,'Setting (2)'!$C$4:$AC$27,COLUMN(),FALSE),"")</f>
        <v/>
      </c>
      <c r="N17" s="133" t="str">
        <f>IF($B17&lt;&gt;"",VLOOKUP($C17,'Setting (2)'!$C$4:$AC$27,COLUMN(),FALSE),"")</f>
        <v/>
      </c>
      <c r="O17" s="133" t="str">
        <f>IF($B17&lt;&gt;"",VLOOKUP($C17,'Setting (2)'!$C$4:$AC$27,COLUMN(),FALSE),"")</f>
        <v/>
      </c>
      <c r="P17" s="133" t="str">
        <f>IF($B17&lt;&gt;"",VLOOKUP($C17,'Setting (2)'!$C$4:$AC$27,COLUMN(),FALSE),"")</f>
        <v/>
      </c>
      <c r="Q17" s="133" t="str">
        <f>IF($B17&lt;&gt;"",VLOOKUP($C17,'Setting (2)'!$C$4:$AC$27,COLUMN(),FALSE),"")</f>
        <v/>
      </c>
      <c r="R17" s="133" t="str">
        <f>IF($B17&lt;&gt;"",VLOOKUP($C17,'Setting (2)'!$C$4:$AC$27,COLUMN(),FALSE),"")</f>
        <v/>
      </c>
      <c r="S17" s="133" t="str">
        <f>IF($B17&lt;&gt;"",VLOOKUP($C17,'Setting (2)'!$C$4:$AC$27,COLUMN(),FALSE),"")</f>
        <v/>
      </c>
      <c r="T17" s="133" t="str">
        <f>IF($B17&lt;&gt;"",VLOOKUP($C17,'Setting (2)'!$C$4:$AC$27,COLUMN(),FALSE),"")</f>
        <v/>
      </c>
      <c r="U17" s="133" t="str">
        <f>IF($B17&lt;&gt;"",VLOOKUP($C17,'Setting (2)'!$C$4:$AC$27,COLUMN(),FALSE),"")</f>
        <v/>
      </c>
      <c r="V17" s="133" t="str">
        <f>IF($B17&lt;&gt;"",VLOOKUP($C17,'Setting (2)'!$C$4:$AC$27,COLUMN(),FALSE),"")</f>
        <v/>
      </c>
      <c r="W17" s="133" t="str">
        <f>IF($B17&lt;&gt;"",VLOOKUP($C17,'Setting (2)'!$C$4:$AC$27,COLUMN(),FALSE),"")</f>
        <v/>
      </c>
      <c r="X17" s="133" t="str">
        <f>IF($B17&lt;&gt;"",VLOOKUP($C17,'Setting (2)'!$C$4:$AC$27,COLUMN(),FALSE),"")</f>
        <v/>
      </c>
      <c r="Y17" s="133" t="str">
        <f>IF($B17&lt;&gt;"",VLOOKUP($C17,'Setting (2)'!$C$4:$AC$27,COLUMN(),FALSE),"")</f>
        <v/>
      </c>
      <c r="Z17" s="133" t="str">
        <f>IF($B17&lt;&gt;"",VLOOKUP($C17,'Setting (2)'!$C$4:$AC$27,COLUMN(),FALSE),"")</f>
        <v/>
      </c>
      <c r="AA17" s="133" t="str">
        <f>IF($B17&lt;&gt;"",VLOOKUP($C17,'Setting (2)'!$C$4:$AC$27,COLUMN(),FALSE),"")</f>
        <v/>
      </c>
    </row>
    <row r="18" spans="2:27">
      <c r="B18" s="132" t="str">
        <f>IF(B17&lt;&gt;"",IF(B17='Initial Setup (2)'!$B$2,"",B17+1),"")</f>
        <v/>
      </c>
      <c r="C18" s="130" t="str">
        <f>IF(B18&lt;&gt;"",VLOOKUP(B18,'Setting (2)'!B$4:AC$27,2,FALSE),"")</f>
        <v/>
      </c>
      <c r="D18" s="133" t="str">
        <f>IF($B18&lt;&gt;"",VLOOKUP($C18,'Setting (2)'!$C$4:$AC$27,COLUMN(),FALSE),"")</f>
        <v/>
      </c>
      <c r="E18" s="133" t="str">
        <f>IF($B18&lt;&gt;"",VLOOKUP($C18,'Setting (2)'!$C$4:$AC$27,COLUMN(),FALSE),"")</f>
        <v/>
      </c>
      <c r="F18" s="133" t="str">
        <f>IF($B18&lt;&gt;"",VLOOKUP($C18,'Setting (2)'!$C$4:$AC$27,COLUMN(),FALSE),"")</f>
        <v/>
      </c>
      <c r="G18" s="133" t="str">
        <f>IF($B18&lt;&gt;"",VLOOKUP($C18,'Setting (2)'!$C$4:$AC$27,COLUMN(),FALSE),"")</f>
        <v/>
      </c>
      <c r="H18" s="133" t="str">
        <f>IF($B18&lt;&gt;"",VLOOKUP($C18,'Setting (2)'!$C$4:$AC$27,COLUMN(),FALSE),"")</f>
        <v/>
      </c>
      <c r="I18" s="133" t="str">
        <f>IF($B18&lt;&gt;"",VLOOKUP($C18,'Setting (2)'!$C$4:$AC$27,COLUMN(),FALSE),"")</f>
        <v/>
      </c>
      <c r="J18" s="133" t="str">
        <f>IF($B18&lt;&gt;"",VLOOKUP($C18,'Setting (2)'!$C$4:$AC$27,COLUMN(),FALSE),"")</f>
        <v/>
      </c>
      <c r="K18" s="134" t="str">
        <f>IF($B18&lt;&gt;"",VLOOKUP($C18,'Setting (2)'!$C$4:$AC$27,COLUMN(),FALSE),"")</f>
        <v/>
      </c>
      <c r="L18" s="133" t="str">
        <f>IF($B18&lt;&gt;"",VLOOKUP($C18,'Setting (2)'!$C$4:$AC$27,COLUMN(),FALSE),"")</f>
        <v/>
      </c>
      <c r="M18" s="133" t="str">
        <f>IF($B18&lt;&gt;"",VLOOKUP($C18,'Setting (2)'!$C$4:$AC$27,COLUMN(),FALSE),"")</f>
        <v/>
      </c>
      <c r="N18" s="133" t="str">
        <f>IF($B18&lt;&gt;"",VLOOKUP($C18,'Setting (2)'!$C$4:$AC$27,COLUMN(),FALSE),"")</f>
        <v/>
      </c>
      <c r="O18" s="133" t="str">
        <f>IF($B18&lt;&gt;"",VLOOKUP($C18,'Setting (2)'!$C$4:$AC$27,COLUMN(),FALSE),"")</f>
        <v/>
      </c>
      <c r="P18" s="133" t="str">
        <f>IF($B18&lt;&gt;"",VLOOKUP($C18,'Setting (2)'!$C$4:$AC$27,COLUMN(),FALSE),"")</f>
        <v/>
      </c>
      <c r="Q18" s="133" t="str">
        <f>IF($B18&lt;&gt;"",VLOOKUP($C18,'Setting (2)'!$C$4:$AC$27,COLUMN(),FALSE),"")</f>
        <v/>
      </c>
      <c r="R18" s="133" t="str">
        <f>IF($B18&lt;&gt;"",VLOOKUP($C18,'Setting (2)'!$C$4:$AC$27,COLUMN(),FALSE),"")</f>
        <v/>
      </c>
      <c r="S18" s="133" t="str">
        <f>IF($B18&lt;&gt;"",VLOOKUP($C18,'Setting (2)'!$C$4:$AC$27,COLUMN(),FALSE),"")</f>
        <v/>
      </c>
      <c r="T18" s="133" t="str">
        <f>IF($B18&lt;&gt;"",VLOOKUP($C18,'Setting (2)'!$C$4:$AC$27,COLUMN(),FALSE),"")</f>
        <v/>
      </c>
      <c r="U18" s="133" t="str">
        <f>IF($B18&lt;&gt;"",VLOOKUP($C18,'Setting (2)'!$C$4:$AC$27,COLUMN(),FALSE),"")</f>
        <v/>
      </c>
      <c r="V18" s="133" t="str">
        <f>IF($B18&lt;&gt;"",VLOOKUP($C18,'Setting (2)'!$C$4:$AC$27,COLUMN(),FALSE),"")</f>
        <v/>
      </c>
      <c r="W18" s="133" t="str">
        <f>IF($B18&lt;&gt;"",VLOOKUP($C18,'Setting (2)'!$C$4:$AC$27,COLUMN(),FALSE),"")</f>
        <v/>
      </c>
      <c r="X18" s="133" t="str">
        <f>IF($B18&lt;&gt;"",VLOOKUP($C18,'Setting (2)'!$C$4:$AC$27,COLUMN(),FALSE),"")</f>
        <v/>
      </c>
      <c r="Y18" s="133" t="str">
        <f>IF($B18&lt;&gt;"",VLOOKUP($C18,'Setting (2)'!$C$4:$AC$27,COLUMN(),FALSE),"")</f>
        <v/>
      </c>
      <c r="Z18" s="133" t="str">
        <f>IF($B18&lt;&gt;"",VLOOKUP($C18,'Setting (2)'!$C$4:$AC$27,COLUMN(),FALSE),"")</f>
        <v/>
      </c>
      <c r="AA18" s="133" t="str">
        <f>IF($B18&lt;&gt;"",VLOOKUP($C18,'Setting (2)'!$C$4:$AC$27,COLUMN(),FALSE),"")</f>
        <v/>
      </c>
    </row>
    <row r="19" spans="2:27">
      <c r="B19" s="132" t="str">
        <f>IF(B18&lt;&gt;"",IF(B18='Initial Setup (2)'!$B$2,"",B18+1),"")</f>
        <v/>
      </c>
      <c r="C19" s="130" t="str">
        <f>IF(B19&lt;&gt;"",VLOOKUP(B19,'Setting (2)'!B$4:AC$27,2,FALSE),"")</f>
        <v/>
      </c>
      <c r="D19" s="133" t="str">
        <f>IF($B19&lt;&gt;"",VLOOKUP($C19,'Setting (2)'!$C$4:$AC$27,COLUMN(),FALSE),"")</f>
        <v/>
      </c>
      <c r="E19" s="133" t="str">
        <f>IF($B19&lt;&gt;"",VLOOKUP($C19,'Setting (2)'!$C$4:$AC$27,COLUMN(),FALSE),"")</f>
        <v/>
      </c>
      <c r="F19" s="133" t="str">
        <f>IF($B19&lt;&gt;"",VLOOKUP($C19,'Setting (2)'!$C$4:$AC$27,COLUMN(),FALSE),"")</f>
        <v/>
      </c>
      <c r="G19" s="133" t="str">
        <f>IF($B19&lt;&gt;"",VLOOKUP($C19,'Setting (2)'!$C$4:$AC$27,COLUMN(),FALSE),"")</f>
        <v/>
      </c>
      <c r="H19" s="133" t="str">
        <f>IF($B19&lt;&gt;"",VLOOKUP($C19,'Setting (2)'!$C$4:$AC$27,COLUMN(),FALSE),"")</f>
        <v/>
      </c>
      <c r="I19" s="133" t="str">
        <f>IF($B19&lt;&gt;"",VLOOKUP($C19,'Setting (2)'!$C$4:$AC$27,COLUMN(),FALSE),"")</f>
        <v/>
      </c>
      <c r="J19" s="133" t="str">
        <f>IF($B19&lt;&gt;"",VLOOKUP($C19,'Setting (2)'!$C$4:$AC$27,COLUMN(),FALSE),"")</f>
        <v/>
      </c>
      <c r="K19" s="134" t="str">
        <f>IF($B19&lt;&gt;"",VLOOKUP($C19,'Setting (2)'!$C$4:$AC$27,COLUMN(),FALSE),"")</f>
        <v/>
      </c>
      <c r="L19" s="133" t="str">
        <f>IF($B19&lt;&gt;"",VLOOKUP($C19,'Setting (2)'!$C$4:$AC$27,COLUMN(),FALSE),"")</f>
        <v/>
      </c>
      <c r="M19" s="133" t="str">
        <f>IF($B19&lt;&gt;"",VLOOKUP($C19,'Setting (2)'!$C$4:$AC$27,COLUMN(),FALSE),"")</f>
        <v/>
      </c>
      <c r="N19" s="133" t="str">
        <f>IF($B19&lt;&gt;"",VLOOKUP($C19,'Setting (2)'!$C$4:$AC$27,COLUMN(),FALSE),"")</f>
        <v/>
      </c>
      <c r="O19" s="133" t="str">
        <f>IF($B19&lt;&gt;"",VLOOKUP($C19,'Setting (2)'!$C$4:$AC$27,COLUMN(),FALSE),"")</f>
        <v/>
      </c>
      <c r="P19" s="133" t="str">
        <f>IF($B19&lt;&gt;"",VLOOKUP($C19,'Setting (2)'!$C$4:$AC$27,COLUMN(),FALSE),"")</f>
        <v/>
      </c>
      <c r="Q19" s="133" t="str">
        <f>IF($B19&lt;&gt;"",VLOOKUP($C19,'Setting (2)'!$C$4:$AC$27,COLUMN(),FALSE),"")</f>
        <v/>
      </c>
      <c r="R19" s="133" t="str">
        <f>IF($B19&lt;&gt;"",VLOOKUP($C19,'Setting (2)'!$C$4:$AC$27,COLUMN(),FALSE),"")</f>
        <v/>
      </c>
      <c r="S19" s="133" t="str">
        <f>IF($B19&lt;&gt;"",VLOOKUP($C19,'Setting (2)'!$C$4:$AC$27,COLUMN(),FALSE),"")</f>
        <v/>
      </c>
      <c r="T19" s="133" t="str">
        <f>IF($B19&lt;&gt;"",VLOOKUP($C19,'Setting (2)'!$C$4:$AC$27,COLUMN(),FALSE),"")</f>
        <v/>
      </c>
      <c r="U19" s="133" t="str">
        <f>IF($B19&lt;&gt;"",VLOOKUP($C19,'Setting (2)'!$C$4:$AC$27,COLUMN(),FALSE),"")</f>
        <v/>
      </c>
      <c r="V19" s="133" t="str">
        <f>IF($B19&lt;&gt;"",VLOOKUP($C19,'Setting (2)'!$C$4:$AC$27,COLUMN(),FALSE),"")</f>
        <v/>
      </c>
      <c r="W19" s="133" t="str">
        <f>IF($B19&lt;&gt;"",VLOOKUP($C19,'Setting (2)'!$C$4:$AC$27,COLUMN(),FALSE),"")</f>
        <v/>
      </c>
      <c r="X19" s="133" t="str">
        <f>IF($B19&lt;&gt;"",VLOOKUP($C19,'Setting (2)'!$C$4:$AC$27,COLUMN(),FALSE),"")</f>
        <v/>
      </c>
      <c r="Y19" s="133" t="str">
        <f>IF($B19&lt;&gt;"",VLOOKUP($C19,'Setting (2)'!$C$4:$AC$27,COLUMN(),FALSE),"")</f>
        <v/>
      </c>
      <c r="Z19" s="133" t="str">
        <f>IF($B19&lt;&gt;"",VLOOKUP($C19,'Setting (2)'!$C$4:$AC$27,COLUMN(),FALSE),"")</f>
        <v/>
      </c>
      <c r="AA19" s="133" t="str">
        <f>IF($B19&lt;&gt;"",VLOOKUP($C19,'Setting (2)'!$C$4:$AC$27,COLUMN(),FALSE),"")</f>
        <v/>
      </c>
    </row>
    <row r="20" spans="2:27">
      <c r="B20" s="132" t="str">
        <f>IF(B19&lt;&gt;"",IF(B19='Initial Setup (2)'!$B$2,"",B19+1),"")</f>
        <v/>
      </c>
      <c r="C20" s="130" t="str">
        <f>IF(B20&lt;&gt;"",VLOOKUP(B20,'Setting (2)'!B$4:AC$27,2,FALSE),"")</f>
        <v/>
      </c>
      <c r="D20" s="133" t="str">
        <f>IF($B20&lt;&gt;"",VLOOKUP($C20,'Setting (2)'!$C$4:$AC$27,COLUMN(),FALSE),"")</f>
        <v/>
      </c>
      <c r="E20" s="133" t="str">
        <f>IF($B20&lt;&gt;"",VLOOKUP($C20,'Setting (2)'!$C$4:$AC$27,COLUMN(),FALSE),"")</f>
        <v/>
      </c>
      <c r="F20" s="133" t="str">
        <f>IF($B20&lt;&gt;"",VLOOKUP($C20,'Setting (2)'!$C$4:$AC$27,COLUMN(),FALSE),"")</f>
        <v/>
      </c>
      <c r="G20" s="133" t="str">
        <f>IF($B20&lt;&gt;"",VLOOKUP($C20,'Setting (2)'!$C$4:$AC$27,COLUMN(),FALSE),"")</f>
        <v/>
      </c>
      <c r="H20" s="133" t="str">
        <f>IF($B20&lt;&gt;"",VLOOKUP($C20,'Setting (2)'!$C$4:$AC$27,COLUMN(),FALSE),"")</f>
        <v/>
      </c>
      <c r="I20" s="133" t="str">
        <f>IF($B20&lt;&gt;"",VLOOKUP($C20,'Setting (2)'!$C$4:$AC$27,COLUMN(),FALSE),"")</f>
        <v/>
      </c>
      <c r="J20" s="133" t="str">
        <f>IF($B20&lt;&gt;"",VLOOKUP($C20,'Setting (2)'!$C$4:$AC$27,COLUMN(),FALSE),"")</f>
        <v/>
      </c>
      <c r="K20" s="134" t="str">
        <f>IF($B20&lt;&gt;"",VLOOKUP($C20,'Setting (2)'!$C$4:$AC$27,COLUMN(),FALSE),"")</f>
        <v/>
      </c>
      <c r="L20" s="133" t="str">
        <f>IF($B20&lt;&gt;"",VLOOKUP($C20,'Setting (2)'!$C$4:$AC$27,COLUMN(),FALSE),"")</f>
        <v/>
      </c>
      <c r="M20" s="133" t="str">
        <f>IF($B20&lt;&gt;"",VLOOKUP($C20,'Setting (2)'!$C$4:$AC$27,COLUMN(),FALSE),"")</f>
        <v/>
      </c>
      <c r="N20" s="133" t="str">
        <f>IF($B20&lt;&gt;"",VLOOKUP($C20,'Setting (2)'!$C$4:$AC$27,COLUMN(),FALSE),"")</f>
        <v/>
      </c>
      <c r="O20" s="133" t="str">
        <f>IF($B20&lt;&gt;"",VLOOKUP($C20,'Setting (2)'!$C$4:$AC$27,COLUMN(),FALSE),"")</f>
        <v/>
      </c>
      <c r="P20" s="133" t="str">
        <f>IF($B20&lt;&gt;"",VLOOKUP($C20,'Setting (2)'!$C$4:$AC$27,COLUMN(),FALSE),"")</f>
        <v/>
      </c>
      <c r="Q20" s="133" t="str">
        <f>IF($B20&lt;&gt;"",VLOOKUP($C20,'Setting (2)'!$C$4:$AC$27,COLUMN(),FALSE),"")</f>
        <v/>
      </c>
      <c r="R20" s="133" t="str">
        <f>IF($B20&lt;&gt;"",VLOOKUP($C20,'Setting (2)'!$C$4:$AC$27,COLUMN(),FALSE),"")</f>
        <v/>
      </c>
      <c r="S20" s="133" t="str">
        <f>IF($B20&lt;&gt;"",VLOOKUP($C20,'Setting (2)'!$C$4:$AC$27,COLUMN(),FALSE),"")</f>
        <v/>
      </c>
      <c r="T20" s="133" t="str">
        <f>IF($B20&lt;&gt;"",VLOOKUP($C20,'Setting (2)'!$C$4:$AC$27,COLUMN(),FALSE),"")</f>
        <v/>
      </c>
      <c r="U20" s="133" t="str">
        <f>IF($B20&lt;&gt;"",VLOOKUP($C20,'Setting (2)'!$C$4:$AC$27,COLUMN(),FALSE),"")</f>
        <v/>
      </c>
      <c r="V20" s="133" t="str">
        <f>IF($B20&lt;&gt;"",VLOOKUP($C20,'Setting (2)'!$C$4:$AC$27,COLUMN(),FALSE),"")</f>
        <v/>
      </c>
      <c r="W20" s="133" t="str">
        <f>IF($B20&lt;&gt;"",VLOOKUP($C20,'Setting (2)'!$C$4:$AC$27,COLUMN(),FALSE),"")</f>
        <v/>
      </c>
      <c r="X20" s="133" t="str">
        <f>IF($B20&lt;&gt;"",VLOOKUP($C20,'Setting (2)'!$C$4:$AC$27,COLUMN(),FALSE),"")</f>
        <v/>
      </c>
      <c r="Y20" s="133" t="str">
        <f>IF($B20&lt;&gt;"",VLOOKUP($C20,'Setting (2)'!$C$4:$AC$27,COLUMN(),FALSE),"")</f>
        <v/>
      </c>
      <c r="Z20" s="133" t="str">
        <f>IF($B20&lt;&gt;"",VLOOKUP($C20,'Setting (2)'!$C$4:$AC$27,COLUMN(),FALSE),"")</f>
        <v/>
      </c>
      <c r="AA20" s="133" t="str">
        <f>IF($B20&lt;&gt;"",VLOOKUP($C20,'Setting (2)'!$C$4:$AC$27,COLUMN(),FALSE),"")</f>
        <v/>
      </c>
    </row>
    <row r="21" spans="2:27">
      <c r="B21" s="132" t="str">
        <f>IF(B20&lt;&gt;"",IF(B20='Initial Setup (2)'!$B$2,"",B20+1),"")</f>
        <v/>
      </c>
      <c r="C21" s="130" t="str">
        <f>IF(B21&lt;&gt;"",VLOOKUP(B21,'Setting (2)'!B$4:AC$27,2,FALSE),"")</f>
        <v/>
      </c>
      <c r="D21" s="133" t="str">
        <f>IF($B21&lt;&gt;"",VLOOKUP($C21,'Setting (2)'!$C$4:$AC$27,COLUMN(),FALSE),"")</f>
        <v/>
      </c>
      <c r="E21" s="133" t="str">
        <f>IF($B21&lt;&gt;"",VLOOKUP($C21,'Setting (2)'!$C$4:$AC$27,COLUMN(),FALSE),"")</f>
        <v/>
      </c>
      <c r="F21" s="133" t="str">
        <f>IF($B21&lt;&gt;"",VLOOKUP($C21,'Setting (2)'!$C$4:$AC$27,COLUMN(),FALSE),"")</f>
        <v/>
      </c>
      <c r="G21" s="133" t="str">
        <f>IF($B21&lt;&gt;"",VLOOKUP($C21,'Setting (2)'!$C$4:$AC$27,COLUMN(),FALSE),"")</f>
        <v/>
      </c>
      <c r="H21" s="133" t="str">
        <f>IF($B21&lt;&gt;"",VLOOKUP($C21,'Setting (2)'!$C$4:$AC$27,COLUMN(),FALSE),"")</f>
        <v/>
      </c>
      <c r="I21" s="133" t="str">
        <f>IF($B21&lt;&gt;"",VLOOKUP($C21,'Setting (2)'!$C$4:$AC$27,COLUMN(),FALSE),"")</f>
        <v/>
      </c>
      <c r="J21" s="133" t="str">
        <f>IF($B21&lt;&gt;"",VLOOKUP($C21,'Setting (2)'!$C$4:$AC$27,COLUMN(),FALSE),"")</f>
        <v/>
      </c>
      <c r="K21" s="134" t="str">
        <f>IF($B21&lt;&gt;"",VLOOKUP($C21,'Setting (2)'!$C$4:$AC$27,COLUMN(),FALSE),"")</f>
        <v/>
      </c>
      <c r="L21" s="133" t="str">
        <f>IF($B21&lt;&gt;"",VLOOKUP($C21,'Setting (2)'!$C$4:$AC$27,COLUMN(),FALSE),"")</f>
        <v/>
      </c>
      <c r="M21" s="133" t="str">
        <f>IF($B21&lt;&gt;"",VLOOKUP($C21,'Setting (2)'!$C$4:$AC$27,COLUMN(),FALSE),"")</f>
        <v/>
      </c>
      <c r="N21" s="133" t="str">
        <f>IF($B21&lt;&gt;"",VLOOKUP($C21,'Setting (2)'!$C$4:$AC$27,COLUMN(),FALSE),"")</f>
        <v/>
      </c>
      <c r="O21" s="133" t="str">
        <f>IF($B21&lt;&gt;"",VLOOKUP($C21,'Setting (2)'!$C$4:$AC$27,COLUMN(),FALSE),"")</f>
        <v/>
      </c>
      <c r="P21" s="133" t="str">
        <f>IF($B21&lt;&gt;"",VLOOKUP($C21,'Setting (2)'!$C$4:$AC$27,COLUMN(),FALSE),"")</f>
        <v/>
      </c>
      <c r="Q21" s="133" t="str">
        <f>IF($B21&lt;&gt;"",VLOOKUP($C21,'Setting (2)'!$C$4:$AC$27,COLUMN(),FALSE),"")</f>
        <v/>
      </c>
      <c r="R21" s="133" t="str">
        <f>IF($B21&lt;&gt;"",VLOOKUP($C21,'Setting (2)'!$C$4:$AC$27,COLUMN(),FALSE),"")</f>
        <v/>
      </c>
      <c r="S21" s="133" t="str">
        <f>IF($B21&lt;&gt;"",VLOOKUP($C21,'Setting (2)'!$C$4:$AC$27,COLUMN(),FALSE),"")</f>
        <v/>
      </c>
      <c r="T21" s="133" t="str">
        <f>IF($B21&lt;&gt;"",VLOOKUP($C21,'Setting (2)'!$C$4:$AC$27,COLUMN(),FALSE),"")</f>
        <v/>
      </c>
      <c r="U21" s="133" t="str">
        <f>IF($B21&lt;&gt;"",VLOOKUP($C21,'Setting (2)'!$C$4:$AC$27,COLUMN(),FALSE),"")</f>
        <v/>
      </c>
      <c r="V21" s="133" t="str">
        <f>IF($B21&lt;&gt;"",VLOOKUP($C21,'Setting (2)'!$C$4:$AC$27,COLUMN(),FALSE),"")</f>
        <v/>
      </c>
      <c r="W21" s="133" t="str">
        <f>IF($B21&lt;&gt;"",VLOOKUP($C21,'Setting (2)'!$C$4:$AC$27,COLUMN(),FALSE),"")</f>
        <v/>
      </c>
      <c r="X21" s="133" t="str">
        <f>IF($B21&lt;&gt;"",VLOOKUP($C21,'Setting (2)'!$C$4:$AC$27,COLUMN(),FALSE),"")</f>
        <v/>
      </c>
      <c r="Y21" s="133" t="str">
        <f>IF($B21&lt;&gt;"",VLOOKUP($C21,'Setting (2)'!$C$4:$AC$27,COLUMN(),FALSE),"")</f>
        <v/>
      </c>
      <c r="Z21" s="133" t="str">
        <f>IF($B21&lt;&gt;"",VLOOKUP($C21,'Setting (2)'!$C$4:$AC$27,COLUMN(),FALSE),"")</f>
        <v/>
      </c>
      <c r="AA21" s="133" t="str">
        <f>IF($B21&lt;&gt;"",VLOOKUP($C21,'Setting (2)'!$C$4:$AC$27,COLUMN(),FALSE),"")</f>
        <v/>
      </c>
    </row>
    <row r="22" spans="2:27">
      <c r="B22" s="132" t="str">
        <f>IF(B21&lt;&gt;"",IF(B21='Initial Setup (2)'!$B$2,"",B21+1),"")</f>
        <v/>
      </c>
      <c r="C22" s="130" t="str">
        <f>IF(B22&lt;&gt;"",VLOOKUP(B22,'Setting (2)'!B$4:AC$27,2,FALSE),"")</f>
        <v/>
      </c>
      <c r="D22" s="133" t="str">
        <f>IF($B22&lt;&gt;"",VLOOKUP($C22,'Setting (2)'!$C$4:$AC$27,COLUMN(),FALSE),"")</f>
        <v/>
      </c>
      <c r="E22" s="133" t="str">
        <f>IF($B22&lt;&gt;"",VLOOKUP($C22,'Setting (2)'!$C$4:$AC$27,COLUMN(),FALSE),"")</f>
        <v/>
      </c>
      <c r="F22" s="133" t="str">
        <f>IF($B22&lt;&gt;"",VLOOKUP($C22,'Setting (2)'!$C$4:$AC$27,COLUMN(),FALSE),"")</f>
        <v/>
      </c>
      <c r="G22" s="133" t="str">
        <f>IF($B22&lt;&gt;"",VLOOKUP($C22,'Setting (2)'!$C$4:$AC$27,COLUMN(),FALSE),"")</f>
        <v/>
      </c>
      <c r="H22" s="133" t="str">
        <f>IF($B22&lt;&gt;"",VLOOKUP($C22,'Setting (2)'!$C$4:$AC$27,COLUMN(),FALSE),"")</f>
        <v/>
      </c>
      <c r="I22" s="133" t="str">
        <f>IF($B22&lt;&gt;"",VLOOKUP($C22,'Setting (2)'!$C$4:$AC$27,COLUMN(),FALSE),"")</f>
        <v/>
      </c>
      <c r="J22" s="133" t="str">
        <f>IF($B22&lt;&gt;"",VLOOKUP($C22,'Setting (2)'!$C$4:$AC$27,COLUMN(),FALSE),"")</f>
        <v/>
      </c>
      <c r="K22" s="134" t="str">
        <f>IF($B22&lt;&gt;"",VLOOKUP($C22,'Setting (2)'!$C$4:$AC$27,COLUMN(),FALSE),"")</f>
        <v/>
      </c>
      <c r="L22" s="133" t="str">
        <f>IF($B22&lt;&gt;"",VLOOKUP($C22,'Setting (2)'!$C$4:$AC$27,COLUMN(),FALSE),"")</f>
        <v/>
      </c>
      <c r="M22" s="133" t="str">
        <f>IF($B22&lt;&gt;"",VLOOKUP($C22,'Setting (2)'!$C$4:$AC$27,COLUMN(),FALSE),"")</f>
        <v/>
      </c>
      <c r="N22" s="133" t="str">
        <f>IF($B22&lt;&gt;"",VLOOKUP($C22,'Setting (2)'!$C$4:$AC$27,COLUMN(),FALSE),"")</f>
        <v/>
      </c>
      <c r="O22" s="133" t="str">
        <f>IF($B22&lt;&gt;"",VLOOKUP($C22,'Setting (2)'!$C$4:$AC$27,COLUMN(),FALSE),"")</f>
        <v/>
      </c>
      <c r="P22" s="133" t="str">
        <f>IF($B22&lt;&gt;"",VLOOKUP($C22,'Setting (2)'!$C$4:$AC$27,COLUMN(),FALSE),"")</f>
        <v/>
      </c>
      <c r="Q22" s="133" t="str">
        <f>IF($B22&lt;&gt;"",VLOOKUP($C22,'Setting (2)'!$C$4:$AC$27,COLUMN(),FALSE),"")</f>
        <v/>
      </c>
      <c r="R22" s="133" t="str">
        <f>IF($B22&lt;&gt;"",VLOOKUP($C22,'Setting (2)'!$C$4:$AC$27,COLUMN(),FALSE),"")</f>
        <v/>
      </c>
      <c r="S22" s="133" t="str">
        <f>IF($B22&lt;&gt;"",VLOOKUP($C22,'Setting (2)'!$C$4:$AC$27,COLUMN(),FALSE),"")</f>
        <v/>
      </c>
      <c r="T22" s="133" t="str">
        <f>IF($B22&lt;&gt;"",VLOOKUP($C22,'Setting (2)'!$C$4:$AC$27,COLUMN(),FALSE),"")</f>
        <v/>
      </c>
      <c r="U22" s="133" t="str">
        <f>IF($B22&lt;&gt;"",VLOOKUP($C22,'Setting (2)'!$C$4:$AC$27,COLUMN(),FALSE),"")</f>
        <v/>
      </c>
      <c r="V22" s="133" t="str">
        <f>IF($B22&lt;&gt;"",VLOOKUP($C22,'Setting (2)'!$C$4:$AC$27,COLUMN(),FALSE),"")</f>
        <v/>
      </c>
      <c r="W22" s="133" t="str">
        <f>IF($B22&lt;&gt;"",VLOOKUP($C22,'Setting (2)'!$C$4:$AC$27,COLUMN(),FALSE),"")</f>
        <v/>
      </c>
      <c r="X22" s="133" t="str">
        <f>IF($B22&lt;&gt;"",VLOOKUP($C22,'Setting (2)'!$C$4:$AC$27,COLUMN(),FALSE),"")</f>
        <v/>
      </c>
      <c r="Y22" s="133" t="str">
        <f>IF($B22&lt;&gt;"",VLOOKUP($C22,'Setting (2)'!$C$4:$AC$27,COLUMN(),FALSE),"")</f>
        <v/>
      </c>
      <c r="Z22" s="133" t="str">
        <f>IF($B22&lt;&gt;"",VLOOKUP($C22,'Setting (2)'!$C$4:$AC$27,COLUMN(),FALSE),"")</f>
        <v/>
      </c>
      <c r="AA22" s="133" t="str">
        <f>IF($B22&lt;&gt;"",VLOOKUP($C22,'Setting (2)'!$C$4:$AC$27,COLUMN(),FALSE),"")</f>
        <v/>
      </c>
    </row>
    <row r="23" spans="2:27">
      <c r="B23" s="132" t="str">
        <f>IF(B22&lt;&gt;"",IF(B22='Initial Setup (2)'!$B$2,"",B22+1),"")</f>
        <v/>
      </c>
      <c r="C23" s="130" t="str">
        <f>IF(B23&lt;&gt;"",VLOOKUP(B23,'Setting (2)'!B$4:AC$27,2,FALSE),"")</f>
        <v/>
      </c>
      <c r="D23" s="133" t="str">
        <f>IF($B23&lt;&gt;"",VLOOKUP($C23,'Setting (2)'!$C$4:$AC$27,COLUMN(),FALSE),"")</f>
        <v/>
      </c>
      <c r="E23" s="133" t="str">
        <f>IF($B23&lt;&gt;"",VLOOKUP($C23,'Setting (2)'!$C$4:$AC$27,COLUMN(),FALSE),"")</f>
        <v/>
      </c>
      <c r="F23" s="133" t="str">
        <f>IF($B23&lt;&gt;"",VLOOKUP($C23,'Setting (2)'!$C$4:$AC$27,COLUMN(),FALSE),"")</f>
        <v/>
      </c>
      <c r="G23" s="133" t="str">
        <f>IF($B23&lt;&gt;"",VLOOKUP($C23,'Setting (2)'!$C$4:$AC$27,COLUMN(),FALSE),"")</f>
        <v/>
      </c>
      <c r="H23" s="133" t="str">
        <f>IF($B23&lt;&gt;"",VLOOKUP($C23,'Setting (2)'!$C$4:$AC$27,COLUMN(),FALSE),"")</f>
        <v/>
      </c>
      <c r="I23" s="133" t="str">
        <f>IF($B23&lt;&gt;"",VLOOKUP($C23,'Setting (2)'!$C$4:$AC$27,COLUMN(),FALSE),"")</f>
        <v/>
      </c>
      <c r="J23" s="133" t="str">
        <f>IF($B23&lt;&gt;"",VLOOKUP($C23,'Setting (2)'!$C$4:$AC$27,COLUMN(),FALSE),"")</f>
        <v/>
      </c>
      <c r="K23" s="134" t="str">
        <f>IF($B23&lt;&gt;"",VLOOKUP($C23,'Setting (2)'!$C$4:$AC$27,COLUMN(),FALSE),"")</f>
        <v/>
      </c>
      <c r="L23" s="133" t="str">
        <f>IF($B23&lt;&gt;"",VLOOKUP($C23,'Setting (2)'!$C$4:$AC$27,COLUMN(),FALSE),"")</f>
        <v/>
      </c>
      <c r="M23" s="133" t="str">
        <f>IF($B23&lt;&gt;"",VLOOKUP($C23,'Setting (2)'!$C$4:$AC$27,COLUMN(),FALSE),"")</f>
        <v/>
      </c>
      <c r="N23" s="133" t="str">
        <f>IF($B23&lt;&gt;"",VLOOKUP($C23,'Setting (2)'!$C$4:$AC$27,COLUMN(),FALSE),"")</f>
        <v/>
      </c>
      <c r="O23" s="133" t="str">
        <f>IF($B23&lt;&gt;"",VLOOKUP($C23,'Setting (2)'!$C$4:$AC$27,COLUMN(),FALSE),"")</f>
        <v/>
      </c>
      <c r="P23" s="133" t="str">
        <f>IF($B23&lt;&gt;"",VLOOKUP($C23,'Setting (2)'!$C$4:$AC$27,COLUMN(),FALSE),"")</f>
        <v/>
      </c>
      <c r="Q23" s="133" t="str">
        <f>IF($B23&lt;&gt;"",VLOOKUP($C23,'Setting (2)'!$C$4:$AC$27,COLUMN(),FALSE),"")</f>
        <v/>
      </c>
      <c r="R23" s="133" t="str">
        <f>IF($B23&lt;&gt;"",VLOOKUP($C23,'Setting (2)'!$C$4:$AC$27,COLUMN(),FALSE),"")</f>
        <v/>
      </c>
      <c r="S23" s="133" t="str">
        <f>IF($B23&lt;&gt;"",VLOOKUP($C23,'Setting (2)'!$C$4:$AC$27,COLUMN(),FALSE),"")</f>
        <v/>
      </c>
      <c r="T23" s="133" t="str">
        <f>IF($B23&lt;&gt;"",VLOOKUP($C23,'Setting (2)'!$C$4:$AC$27,COLUMN(),FALSE),"")</f>
        <v/>
      </c>
      <c r="U23" s="133" t="str">
        <f>IF($B23&lt;&gt;"",VLOOKUP($C23,'Setting (2)'!$C$4:$AC$27,COLUMN(),FALSE),"")</f>
        <v/>
      </c>
      <c r="V23" s="133" t="str">
        <f>IF($B23&lt;&gt;"",VLOOKUP($C23,'Setting (2)'!$C$4:$AC$27,COLUMN(),FALSE),"")</f>
        <v/>
      </c>
      <c r="W23" s="133" t="str">
        <f>IF($B23&lt;&gt;"",VLOOKUP($C23,'Setting (2)'!$C$4:$AC$27,COLUMN(),FALSE),"")</f>
        <v/>
      </c>
      <c r="X23" s="133" t="str">
        <f>IF($B23&lt;&gt;"",VLOOKUP($C23,'Setting (2)'!$C$4:$AC$27,COLUMN(),FALSE),"")</f>
        <v/>
      </c>
      <c r="Y23" s="133" t="str">
        <f>IF($B23&lt;&gt;"",VLOOKUP($C23,'Setting (2)'!$C$4:$AC$27,COLUMN(),FALSE),"")</f>
        <v/>
      </c>
      <c r="Z23" s="133" t="str">
        <f>IF($B23&lt;&gt;"",VLOOKUP($C23,'Setting (2)'!$C$4:$AC$27,COLUMN(),FALSE),"")</f>
        <v/>
      </c>
      <c r="AA23" s="133" t="str">
        <f>IF($B23&lt;&gt;"",VLOOKUP($C23,'Setting (2)'!$C$4:$AC$27,COLUMN(),FALSE),"")</f>
        <v/>
      </c>
    </row>
    <row r="24" spans="2:27">
      <c r="B24" s="132" t="str">
        <f>IF(B23&lt;&gt;"",IF(B23='Initial Setup (2)'!$B$2,"",B23+1),"")</f>
        <v/>
      </c>
      <c r="C24" s="130" t="str">
        <f>IF(B24&lt;&gt;"",VLOOKUP(B24,'Setting (2)'!B$4:AC$27,2,FALSE),"")</f>
        <v/>
      </c>
      <c r="D24" s="133" t="str">
        <f>IF($B24&lt;&gt;"",VLOOKUP($C24,'Setting (2)'!$C$4:$AC$27,COLUMN(),FALSE),"")</f>
        <v/>
      </c>
      <c r="E24" s="133" t="str">
        <f>IF($B24&lt;&gt;"",VLOOKUP($C24,'Setting (2)'!$C$4:$AC$27,COLUMN(),FALSE),"")</f>
        <v/>
      </c>
      <c r="F24" s="133" t="str">
        <f>IF($B24&lt;&gt;"",VLOOKUP($C24,'Setting (2)'!$C$4:$AC$27,COLUMN(),FALSE),"")</f>
        <v/>
      </c>
      <c r="G24" s="133" t="str">
        <f>IF($B24&lt;&gt;"",VLOOKUP($C24,'Setting (2)'!$C$4:$AC$27,COLUMN(),FALSE),"")</f>
        <v/>
      </c>
      <c r="H24" s="133" t="str">
        <f>IF($B24&lt;&gt;"",VLOOKUP($C24,'Setting (2)'!$C$4:$AC$27,COLUMN(),FALSE),"")</f>
        <v/>
      </c>
      <c r="I24" s="133" t="str">
        <f>IF($B24&lt;&gt;"",VLOOKUP($C24,'Setting (2)'!$C$4:$AC$27,COLUMN(),FALSE),"")</f>
        <v/>
      </c>
      <c r="J24" s="133" t="str">
        <f>IF($B24&lt;&gt;"",VLOOKUP($C24,'Setting (2)'!$C$4:$AC$27,COLUMN(),FALSE),"")</f>
        <v/>
      </c>
      <c r="K24" s="134" t="str">
        <f>IF($B24&lt;&gt;"",VLOOKUP($C24,'Setting (2)'!$C$4:$AC$27,COLUMN(),FALSE),"")</f>
        <v/>
      </c>
      <c r="L24" s="133" t="str">
        <f>IF($B24&lt;&gt;"",VLOOKUP($C24,'Setting (2)'!$C$4:$AC$27,COLUMN(),FALSE),"")</f>
        <v/>
      </c>
      <c r="M24" s="133" t="str">
        <f>IF($B24&lt;&gt;"",VLOOKUP($C24,'Setting (2)'!$C$4:$AC$27,COLUMN(),FALSE),"")</f>
        <v/>
      </c>
      <c r="N24" s="133" t="str">
        <f>IF($B24&lt;&gt;"",VLOOKUP($C24,'Setting (2)'!$C$4:$AC$27,COLUMN(),FALSE),"")</f>
        <v/>
      </c>
      <c r="O24" s="133" t="str">
        <f>IF($B24&lt;&gt;"",VLOOKUP($C24,'Setting (2)'!$C$4:$AC$27,COLUMN(),FALSE),"")</f>
        <v/>
      </c>
      <c r="P24" s="133" t="str">
        <f>IF($B24&lt;&gt;"",VLOOKUP($C24,'Setting (2)'!$C$4:$AC$27,COLUMN(),FALSE),"")</f>
        <v/>
      </c>
      <c r="Q24" s="133" t="str">
        <f>IF($B24&lt;&gt;"",VLOOKUP($C24,'Setting (2)'!$C$4:$AC$27,COLUMN(),FALSE),"")</f>
        <v/>
      </c>
      <c r="R24" s="133" t="str">
        <f>IF($B24&lt;&gt;"",VLOOKUP($C24,'Setting (2)'!$C$4:$AC$27,COLUMN(),FALSE),"")</f>
        <v/>
      </c>
      <c r="S24" s="133" t="str">
        <f>IF($B24&lt;&gt;"",VLOOKUP($C24,'Setting (2)'!$C$4:$AC$27,COLUMN(),FALSE),"")</f>
        <v/>
      </c>
      <c r="T24" s="133" t="str">
        <f>IF($B24&lt;&gt;"",VLOOKUP($C24,'Setting (2)'!$C$4:$AC$27,COLUMN(),FALSE),"")</f>
        <v/>
      </c>
      <c r="U24" s="133" t="str">
        <f>IF($B24&lt;&gt;"",VLOOKUP($C24,'Setting (2)'!$C$4:$AC$27,COLUMN(),FALSE),"")</f>
        <v/>
      </c>
      <c r="V24" s="133" t="str">
        <f>IF($B24&lt;&gt;"",VLOOKUP($C24,'Setting (2)'!$C$4:$AC$27,COLUMN(),FALSE),"")</f>
        <v/>
      </c>
      <c r="W24" s="133" t="str">
        <f>IF($B24&lt;&gt;"",VLOOKUP($C24,'Setting (2)'!$C$4:$AC$27,COLUMN(),FALSE),"")</f>
        <v/>
      </c>
      <c r="X24" s="133" t="str">
        <f>IF($B24&lt;&gt;"",VLOOKUP($C24,'Setting (2)'!$C$4:$AC$27,COLUMN(),FALSE),"")</f>
        <v/>
      </c>
      <c r="Y24" s="133" t="str">
        <f>IF($B24&lt;&gt;"",VLOOKUP($C24,'Setting (2)'!$C$4:$AC$27,COLUMN(),FALSE),"")</f>
        <v/>
      </c>
      <c r="Z24" s="133" t="str">
        <f>IF($B24&lt;&gt;"",VLOOKUP($C24,'Setting (2)'!$C$4:$AC$27,COLUMN(),FALSE),"")</f>
        <v/>
      </c>
      <c r="AA24" s="133" t="str">
        <f>IF($B24&lt;&gt;"",VLOOKUP($C24,'Setting (2)'!$C$4:$AC$27,COLUMN(),FALSE),"")</f>
        <v/>
      </c>
    </row>
    <row r="25" spans="2:27">
      <c r="B25" s="132" t="str">
        <f>IF(B24&lt;&gt;"",IF(B24='Initial Setup (2)'!$B$2,"",B24+1),"")</f>
        <v/>
      </c>
      <c r="C25" s="130" t="str">
        <f>IF(B25&lt;&gt;"",VLOOKUP(B25,'Setting (2)'!B$4:AC$27,2,FALSE),"")</f>
        <v/>
      </c>
      <c r="D25" s="133" t="str">
        <f>IF($B25&lt;&gt;"",VLOOKUP($C25,'Setting (2)'!$C$4:$AC$27,COLUMN(),FALSE),"")</f>
        <v/>
      </c>
      <c r="E25" s="133" t="str">
        <f>IF($B25&lt;&gt;"",VLOOKUP($C25,'Setting (2)'!$C$4:$AC$27,COLUMN(),FALSE),"")</f>
        <v/>
      </c>
      <c r="F25" s="133" t="str">
        <f>IF($B25&lt;&gt;"",VLOOKUP($C25,'Setting (2)'!$C$4:$AC$27,COLUMN(),FALSE),"")</f>
        <v/>
      </c>
      <c r="G25" s="133" t="str">
        <f>IF($B25&lt;&gt;"",VLOOKUP($C25,'Setting (2)'!$C$4:$AC$27,COLUMN(),FALSE),"")</f>
        <v/>
      </c>
      <c r="H25" s="133" t="str">
        <f>IF($B25&lt;&gt;"",VLOOKUP($C25,'Setting (2)'!$C$4:$AC$27,COLUMN(),FALSE),"")</f>
        <v/>
      </c>
      <c r="I25" s="133" t="str">
        <f>IF($B25&lt;&gt;"",VLOOKUP($C25,'Setting (2)'!$C$4:$AC$27,COLUMN(),FALSE),"")</f>
        <v/>
      </c>
      <c r="J25" s="133" t="str">
        <f>IF($B25&lt;&gt;"",VLOOKUP($C25,'Setting (2)'!$C$4:$AC$27,COLUMN(),FALSE),"")</f>
        <v/>
      </c>
      <c r="K25" s="134" t="str">
        <f>IF($B25&lt;&gt;"",VLOOKUP($C25,'Setting (2)'!$C$4:$AC$27,COLUMN(),FALSE),"")</f>
        <v/>
      </c>
      <c r="L25" s="133" t="str">
        <f>IF($B25&lt;&gt;"",VLOOKUP($C25,'Setting (2)'!$C$4:$AC$27,COLUMN(),FALSE),"")</f>
        <v/>
      </c>
      <c r="M25" s="133" t="str">
        <f>IF($B25&lt;&gt;"",VLOOKUP($C25,'Setting (2)'!$C$4:$AC$27,COLUMN(),FALSE),"")</f>
        <v/>
      </c>
      <c r="N25" s="133" t="str">
        <f>IF($B25&lt;&gt;"",VLOOKUP($C25,'Setting (2)'!$C$4:$AC$27,COLUMN(),FALSE),"")</f>
        <v/>
      </c>
      <c r="O25" s="133" t="str">
        <f>IF($B25&lt;&gt;"",VLOOKUP($C25,'Setting (2)'!$C$4:$AC$27,COLUMN(),FALSE),"")</f>
        <v/>
      </c>
      <c r="P25" s="133" t="str">
        <f>IF($B25&lt;&gt;"",VLOOKUP($C25,'Setting (2)'!$C$4:$AC$27,COLUMN(),FALSE),"")</f>
        <v/>
      </c>
      <c r="Q25" s="133" t="str">
        <f>IF($B25&lt;&gt;"",VLOOKUP($C25,'Setting (2)'!$C$4:$AC$27,COLUMN(),FALSE),"")</f>
        <v/>
      </c>
      <c r="R25" s="133" t="str">
        <f>IF($B25&lt;&gt;"",VLOOKUP($C25,'Setting (2)'!$C$4:$AC$27,COLUMN(),FALSE),"")</f>
        <v/>
      </c>
      <c r="S25" s="133" t="str">
        <f>IF($B25&lt;&gt;"",VLOOKUP($C25,'Setting (2)'!$C$4:$AC$27,COLUMN(),FALSE),"")</f>
        <v/>
      </c>
      <c r="T25" s="133" t="str">
        <f>IF($B25&lt;&gt;"",VLOOKUP($C25,'Setting (2)'!$C$4:$AC$27,COLUMN(),FALSE),"")</f>
        <v/>
      </c>
      <c r="U25" s="133" t="str">
        <f>IF($B25&lt;&gt;"",VLOOKUP($C25,'Setting (2)'!$C$4:$AC$27,COLUMN(),FALSE),"")</f>
        <v/>
      </c>
      <c r="V25" s="133" t="str">
        <f>IF($B25&lt;&gt;"",VLOOKUP($C25,'Setting (2)'!$C$4:$AC$27,COLUMN(),FALSE),"")</f>
        <v/>
      </c>
      <c r="W25" s="133" t="str">
        <f>IF($B25&lt;&gt;"",VLOOKUP($C25,'Setting (2)'!$C$4:$AC$27,COLUMN(),FALSE),"")</f>
        <v/>
      </c>
      <c r="X25" s="133" t="str">
        <f>IF($B25&lt;&gt;"",VLOOKUP($C25,'Setting (2)'!$C$4:$AC$27,COLUMN(),FALSE),"")</f>
        <v/>
      </c>
      <c r="Y25" s="133" t="str">
        <f>IF($B25&lt;&gt;"",VLOOKUP($C25,'Setting (2)'!$C$4:$AC$27,COLUMN(),FALSE),"")</f>
        <v/>
      </c>
      <c r="Z25" s="133" t="str">
        <f>IF($B25&lt;&gt;"",VLOOKUP($C25,'Setting (2)'!$C$4:$AC$27,COLUMN(),FALSE),"")</f>
        <v/>
      </c>
      <c r="AA25" s="133" t="str">
        <f>IF($B25&lt;&gt;"",VLOOKUP($C25,'Setting (2)'!$C$4:$AC$27,COLUMN(),FALSE),"")</f>
        <v/>
      </c>
    </row>
    <row r="26" spans="2:27">
      <c r="B26" s="132" t="str">
        <f>IF(B25&lt;&gt;"",IF(B25='Initial Setup (2)'!$B$2,"",B25+1),"")</f>
        <v/>
      </c>
      <c r="C26" s="130" t="str">
        <f>IF(B26&lt;&gt;"",VLOOKUP(B26,'Setting (2)'!B$4:AC$27,2,FALSE),"")</f>
        <v/>
      </c>
      <c r="D26" s="133" t="str">
        <f>IF($B26&lt;&gt;"",VLOOKUP($C26,'Setting (2)'!$C$4:$AC$27,COLUMN(),FALSE),"")</f>
        <v/>
      </c>
      <c r="E26" s="133" t="str">
        <f>IF($B26&lt;&gt;"",VLOOKUP($C26,'Setting (2)'!$C$4:$AC$27,COLUMN(),FALSE),"")</f>
        <v/>
      </c>
      <c r="F26" s="133" t="str">
        <f>IF($B26&lt;&gt;"",VLOOKUP($C26,'Setting (2)'!$C$4:$AC$27,COLUMN(),FALSE),"")</f>
        <v/>
      </c>
      <c r="G26" s="133" t="str">
        <f>IF($B26&lt;&gt;"",VLOOKUP($C26,'Setting (2)'!$C$4:$AC$27,COLUMN(),FALSE),"")</f>
        <v/>
      </c>
      <c r="H26" s="133" t="str">
        <f>IF($B26&lt;&gt;"",VLOOKUP($C26,'Setting (2)'!$C$4:$AC$27,COLUMN(),FALSE),"")</f>
        <v/>
      </c>
      <c r="I26" s="133" t="str">
        <f>IF($B26&lt;&gt;"",VLOOKUP($C26,'Setting (2)'!$C$4:$AC$27,COLUMN(),FALSE),"")</f>
        <v/>
      </c>
      <c r="J26" s="133" t="str">
        <f>IF($B26&lt;&gt;"",VLOOKUP($C26,'Setting (2)'!$C$4:$AC$27,COLUMN(),FALSE),"")</f>
        <v/>
      </c>
      <c r="K26" s="134" t="str">
        <f>IF($B26&lt;&gt;"",VLOOKUP($C26,'Setting (2)'!$C$4:$AC$27,COLUMN(),FALSE),"")</f>
        <v/>
      </c>
      <c r="L26" s="133" t="str">
        <f>IF($B26&lt;&gt;"",VLOOKUP($C26,'Setting (2)'!$C$4:$AC$27,COLUMN(),FALSE),"")</f>
        <v/>
      </c>
      <c r="M26" s="133" t="str">
        <f>IF($B26&lt;&gt;"",VLOOKUP($C26,'Setting (2)'!$C$4:$AC$27,COLUMN(),FALSE),"")</f>
        <v/>
      </c>
      <c r="N26" s="133" t="str">
        <f>IF($B26&lt;&gt;"",VLOOKUP($C26,'Setting (2)'!$C$4:$AC$27,COLUMN(),FALSE),"")</f>
        <v/>
      </c>
      <c r="O26" s="133" t="str">
        <f>IF($B26&lt;&gt;"",VLOOKUP($C26,'Setting (2)'!$C$4:$AC$27,COLUMN(),FALSE),"")</f>
        <v/>
      </c>
      <c r="P26" s="133" t="str">
        <f>IF($B26&lt;&gt;"",VLOOKUP($C26,'Setting (2)'!$C$4:$AC$27,COLUMN(),FALSE),"")</f>
        <v/>
      </c>
      <c r="Q26" s="133" t="str">
        <f>IF($B26&lt;&gt;"",VLOOKUP($C26,'Setting (2)'!$C$4:$AC$27,COLUMN(),FALSE),"")</f>
        <v/>
      </c>
      <c r="R26" s="133" t="str">
        <f>IF($B26&lt;&gt;"",VLOOKUP($C26,'Setting (2)'!$C$4:$AC$27,COLUMN(),FALSE),"")</f>
        <v/>
      </c>
      <c r="S26" s="133" t="str">
        <f>IF($B26&lt;&gt;"",VLOOKUP($C26,'Setting (2)'!$C$4:$AC$27,COLUMN(),FALSE),"")</f>
        <v/>
      </c>
      <c r="T26" s="133" t="str">
        <f>IF($B26&lt;&gt;"",VLOOKUP($C26,'Setting (2)'!$C$4:$AC$27,COLUMN(),FALSE),"")</f>
        <v/>
      </c>
      <c r="U26" s="133" t="str">
        <f>IF($B26&lt;&gt;"",VLOOKUP($C26,'Setting (2)'!$C$4:$AC$27,COLUMN(),FALSE),"")</f>
        <v/>
      </c>
      <c r="V26" s="133" t="str">
        <f>IF($B26&lt;&gt;"",VLOOKUP($C26,'Setting (2)'!$C$4:$AC$27,COLUMN(),FALSE),"")</f>
        <v/>
      </c>
      <c r="W26" s="133" t="str">
        <f>IF($B26&lt;&gt;"",VLOOKUP($C26,'Setting (2)'!$C$4:$AC$27,COLUMN(),FALSE),"")</f>
        <v/>
      </c>
      <c r="X26" s="133" t="str">
        <f>IF($B26&lt;&gt;"",VLOOKUP($C26,'Setting (2)'!$C$4:$AC$27,COLUMN(),FALSE),"")</f>
        <v/>
      </c>
      <c r="Y26" s="133" t="str">
        <f>IF($B26&lt;&gt;"",VLOOKUP($C26,'Setting (2)'!$C$4:$AC$27,COLUMN(),FALSE),"")</f>
        <v/>
      </c>
      <c r="Z26" s="133" t="str">
        <f>IF($B26&lt;&gt;"",VLOOKUP($C26,'Setting (2)'!$C$4:$AC$27,COLUMN(),FALSE),"")</f>
        <v/>
      </c>
      <c r="AA26" s="133" t="str">
        <f>IF($B26&lt;&gt;"",VLOOKUP($C26,'Setting (2)'!$C$4:$AC$27,COLUMN(),FALSE),"")</f>
        <v/>
      </c>
    </row>
    <row r="27" spans="2:27">
      <c r="B27" s="132" t="str">
        <f>IF(B26&lt;&gt;"",IF(B26='Initial Setup (2)'!$B$2,"",B26+1),"")</f>
        <v/>
      </c>
      <c r="C27" s="130" t="str">
        <f>IF(B27&lt;&gt;"",VLOOKUP(B27,'Setting (2)'!B$4:AC$27,2,FALSE),"")</f>
        <v/>
      </c>
      <c r="D27" s="133" t="str">
        <f>IF($B27&lt;&gt;"",VLOOKUP($C27,'Setting (2)'!$C$4:$AC$27,COLUMN(),FALSE),"")</f>
        <v/>
      </c>
      <c r="E27" s="133" t="str">
        <f>IF($B27&lt;&gt;"",VLOOKUP($C27,'Setting (2)'!$C$4:$AC$27,COLUMN(),FALSE),"")</f>
        <v/>
      </c>
      <c r="F27" s="133" t="str">
        <f>IF($B27&lt;&gt;"",VLOOKUP($C27,'Setting (2)'!$C$4:$AC$27,COLUMN(),FALSE),"")</f>
        <v/>
      </c>
      <c r="G27" s="133" t="str">
        <f>IF($B27&lt;&gt;"",VLOOKUP($C27,'Setting (2)'!$C$4:$AC$27,COLUMN(),FALSE),"")</f>
        <v/>
      </c>
      <c r="H27" s="133" t="str">
        <f>IF($B27&lt;&gt;"",VLOOKUP($C27,'Setting (2)'!$C$4:$AC$27,COLUMN(),FALSE),"")</f>
        <v/>
      </c>
      <c r="I27" s="133" t="str">
        <f>IF($B27&lt;&gt;"",VLOOKUP($C27,'Setting (2)'!$C$4:$AC$27,COLUMN(),FALSE),"")</f>
        <v/>
      </c>
      <c r="J27" s="133" t="str">
        <f>IF($B27&lt;&gt;"",VLOOKUP($C27,'Setting (2)'!$C$4:$AC$27,COLUMN(),FALSE),"")</f>
        <v/>
      </c>
      <c r="K27" s="134" t="str">
        <f>IF($B27&lt;&gt;"",VLOOKUP($C27,'Setting (2)'!$C$4:$AC$27,COLUMN(),FALSE),"")</f>
        <v/>
      </c>
      <c r="L27" s="133" t="str">
        <f>IF($B27&lt;&gt;"",VLOOKUP($C27,'Setting (2)'!$C$4:$AC$27,COLUMN(),FALSE),"")</f>
        <v/>
      </c>
      <c r="M27" s="133" t="str">
        <f>IF($B27&lt;&gt;"",VLOOKUP($C27,'Setting (2)'!$C$4:$AC$27,COLUMN(),FALSE),"")</f>
        <v/>
      </c>
      <c r="N27" s="133" t="str">
        <f>IF($B27&lt;&gt;"",VLOOKUP($C27,'Setting (2)'!$C$4:$AC$27,COLUMN(),FALSE),"")</f>
        <v/>
      </c>
      <c r="O27" s="133" t="str">
        <f>IF($B27&lt;&gt;"",VLOOKUP($C27,'Setting (2)'!$C$4:$AC$27,COLUMN(),FALSE),"")</f>
        <v/>
      </c>
      <c r="P27" s="133" t="str">
        <f>IF($B27&lt;&gt;"",VLOOKUP($C27,'Setting (2)'!$C$4:$AC$27,COLUMN(),FALSE),"")</f>
        <v/>
      </c>
      <c r="Q27" s="133" t="str">
        <f>IF($B27&lt;&gt;"",VLOOKUP($C27,'Setting (2)'!$C$4:$AC$27,COLUMN(),FALSE),"")</f>
        <v/>
      </c>
      <c r="R27" s="133" t="str">
        <f>IF($B27&lt;&gt;"",VLOOKUP($C27,'Setting (2)'!$C$4:$AC$27,COLUMN(),FALSE),"")</f>
        <v/>
      </c>
      <c r="S27" s="133" t="str">
        <f>IF($B27&lt;&gt;"",VLOOKUP($C27,'Setting (2)'!$C$4:$AC$27,COLUMN(),FALSE),"")</f>
        <v/>
      </c>
      <c r="T27" s="133" t="str">
        <f>IF($B27&lt;&gt;"",VLOOKUP($C27,'Setting (2)'!$C$4:$AC$27,COLUMN(),FALSE),"")</f>
        <v/>
      </c>
      <c r="U27" s="133" t="str">
        <f>IF($B27&lt;&gt;"",VLOOKUP($C27,'Setting (2)'!$C$4:$AC$27,COLUMN(),FALSE),"")</f>
        <v/>
      </c>
      <c r="V27" s="133" t="str">
        <f>IF($B27&lt;&gt;"",VLOOKUP($C27,'Setting (2)'!$C$4:$AC$27,COLUMN(),FALSE),"")</f>
        <v/>
      </c>
      <c r="W27" s="133" t="str">
        <f>IF($B27&lt;&gt;"",VLOOKUP($C27,'Setting (2)'!$C$4:$AC$27,COLUMN(),FALSE),"")</f>
        <v/>
      </c>
      <c r="X27" s="133" t="str">
        <f>IF($B27&lt;&gt;"",VLOOKUP($C27,'Setting (2)'!$C$4:$AC$27,COLUMN(),FALSE),"")</f>
        <v/>
      </c>
      <c r="Y27" s="133" t="str">
        <f>IF($B27&lt;&gt;"",VLOOKUP($C27,'Setting (2)'!$C$4:$AC$27,COLUMN(),FALSE),"")</f>
        <v/>
      </c>
      <c r="Z27" s="133" t="str">
        <f>IF($B27&lt;&gt;"",VLOOKUP($C27,'Setting (2)'!$C$4:$AC$27,COLUMN(),FALSE),"")</f>
        <v/>
      </c>
      <c r="AA27" s="133" t="str">
        <f>IF($B27&lt;&gt;"",VLOOKUP($C27,'Setting (2)'!$C$4:$AC$27,COLUMN(),FALSE),"")</f>
        <v/>
      </c>
    </row>
    <row r="28" spans="2:27">
      <c r="B28" s="132" t="str">
        <f>IF(B27&lt;&gt;"",IF(B27='Initial Setup (2)'!$B$2,"",B27+1),"")</f>
        <v/>
      </c>
      <c r="C28" s="130" t="str">
        <f>IF(B28&lt;&gt;"",VLOOKUP(B28,'Setting (2)'!B$4:AC$27,2,FALSE),"")</f>
        <v/>
      </c>
      <c r="D28" s="133" t="str">
        <f>IF($B28&lt;&gt;"",VLOOKUP($C28,'Setting (2)'!$C$4:$AC$27,COLUMN(),FALSE),"")</f>
        <v/>
      </c>
      <c r="E28" s="133" t="str">
        <f>IF($B28&lt;&gt;"",VLOOKUP($C28,'Setting (2)'!$C$4:$AC$27,COLUMN(),FALSE),"")</f>
        <v/>
      </c>
      <c r="F28" s="133" t="str">
        <f>IF($B28&lt;&gt;"",VLOOKUP($C28,'Setting (2)'!$C$4:$AC$27,COLUMN(),FALSE),"")</f>
        <v/>
      </c>
      <c r="G28" s="133" t="str">
        <f>IF($B28&lt;&gt;"",VLOOKUP($C28,'Setting (2)'!$C$4:$AC$27,COLUMN(),FALSE),"")</f>
        <v/>
      </c>
      <c r="H28" s="133" t="str">
        <f>IF($B28&lt;&gt;"",VLOOKUP($C28,'Setting (2)'!$C$4:$AC$27,COLUMN(),FALSE),"")</f>
        <v/>
      </c>
      <c r="I28" s="133" t="str">
        <f>IF($B28&lt;&gt;"",VLOOKUP($C28,'Setting (2)'!$C$4:$AC$27,COLUMN(),FALSE),"")</f>
        <v/>
      </c>
      <c r="J28" s="133" t="str">
        <f>IF($B28&lt;&gt;"",VLOOKUP($C28,'Setting (2)'!$C$4:$AC$27,COLUMN(),FALSE),"")</f>
        <v/>
      </c>
      <c r="K28" s="134" t="str">
        <f>IF($B28&lt;&gt;"",VLOOKUP($C28,'Setting (2)'!$C$4:$AC$27,COLUMN(),FALSE),"")</f>
        <v/>
      </c>
      <c r="L28" s="133" t="str">
        <f>IF($B28&lt;&gt;"",VLOOKUP($C28,'Setting (2)'!$C$4:$AC$27,COLUMN(),FALSE),"")</f>
        <v/>
      </c>
      <c r="M28" s="133" t="str">
        <f>IF($B28&lt;&gt;"",VLOOKUP($C28,'Setting (2)'!$C$4:$AC$27,COLUMN(),FALSE),"")</f>
        <v/>
      </c>
      <c r="N28" s="133" t="str">
        <f>IF($B28&lt;&gt;"",VLOOKUP($C28,'Setting (2)'!$C$4:$AC$27,COLUMN(),FALSE),"")</f>
        <v/>
      </c>
      <c r="O28" s="133" t="str">
        <f>IF($B28&lt;&gt;"",VLOOKUP($C28,'Setting (2)'!$C$4:$AC$27,COLUMN(),FALSE),"")</f>
        <v/>
      </c>
      <c r="P28" s="133" t="str">
        <f>IF($B28&lt;&gt;"",VLOOKUP($C28,'Setting (2)'!$C$4:$AC$27,COLUMN(),FALSE),"")</f>
        <v/>
      </c>
      <c r="Q28" s="133" t="str">
        <f>IF($B28&lt;&gt;"",VLOOKUP($C28,'Setting (2)'!$C$4:$AC$27,COLUMN(),FALSE),"")</f>
        <v/>
      </c>
      <c r="R28" s="133" t="str">
        <f>IF($B28&lt;&gt;"",VLOOKUP($C28,'Setting (2)'!$C$4:$AC$27,COLUMN(),FALSE),"")</f>
        <v/>
      </c>
      <c r="S28" s="133" t="str">
        <f>IF($B28&lt;&gt;"",VLOOKUP($C28,'Setting (2)'!$C$4:$AC$27,COLUMN(),FALSE),"")</f>
        <v/>
      </c>
      <c r="T28" s="133" t="str">
        <f>IF($B28&lt;&gt;"",VLOOKUP($C28,'Setting (2)'!$C$4:$AC$27,COLUMN(),FALSE),"")</f>
        <v/>
      </c>
      <c r="U28" s="133" t="str">
        <f>IF($B28&lt;&gt;"",VLOOKUP($C28,'Setting (2)'!$C$4:$AC$27,COLUMN(),FALSE),"")</f>
        <v/>
      </c>
      <c r="V28" s="133" t="str">
        <f>IF($B28&lt;&gt;"",VLOOKUP($C28,'Setting (2)'!$C$4:$AC$27,COLUMN(),FALSE),"")</f>
        <v/>
      </c>
      <c r="W28" s="133" t="str">
        <f>IF($B28&lt;&gt;"",VLOOKUP($C28,'Setting (2)'!$C$4:$AC$27,COLUMN(),FALSE),"")</f>
        <v/>
      </c>
      <c r="X28" s="133" t="str">
        <f>IF($B28&lt;&gt;"",VLOOKUP($C28,'Setting (2)'!$C$4:$AC$27,COLUMN(),FALSE),"")</f>
        <v/>
      </c>
      <c r="Y28" s="133" t="str">
        <f>IF($B28&lt;&gt;"",VLOOKUP($C28,'Setting (2)'!$C$4:$AC$27,COLUMN(),FALSE),"")</f>
        <v/>
      </c>
      <c r="Z28" s="133" t="str">
        <f>IF($B28&lt;&gt;"",VLOOKUP($C28,'Setting (2)'!$C$4:$AC$27,COLUMN(),FALSE),"")</f>
        <v/>
      </c>
      <c r="AA28" s="133" t="str">
        <f>IF($B28&lt;&gt;"",VLOOKUP($C28,'Setting (2)'!$C$4:$AC$27,COLUMN(),FALSE),"")</f>
        <v/>
      </c>
    </row>
    <row r="29" spans="2:27">
      <c r="B29" s="132" t="str">
        <f>IF(B28&lt;&gt;"",IF(B28='Initial Setup (2)'!$B$2,"",B28+1),"")</f>
        <v/>
      </c>
      <c r="C29" s="130" t="str">
        <f>IF(B29&lt;&gt;"",VLOOKUP(B29,'Setting (2)'!B$4:AC$27,2,FALSE),"")</f>
        <v/>
      </c>
      <c r="D29" s="133" t="str">
        <f>IF($B29&lt;&gt;"",VLOOKUP($C29,'Setting (2)'!$C$4:$AC$27,COLUMN(),FALSE),"")</f>
        <v/>
      </c>
      <c r="E29" s="133" t="str">
        <f>IF($B29&lt;&gt;"",VLOOKUP($C29,'Setting (2)'!$C$4:$AC$27,COLUMN(),FALSE),"")</f>
        <v/>
      </c>
      <c r="F29" s="133" t="str">
        <f>IF($B29&lt;&gt;"",VLOOKUP($C29,'Setting (2)'!$C$4:$AC$27,COLUMN(),FALSE),"")</f>
        <v/>
      </c>
      <c r="G29" s="133" t="str">
        <f>IF($B29&lt;&gt;"",VLOOKUP($C29,'Setting (2)'!$C$4:$AC$27,COLUMN(),FALSE),"")</f>
        <v/>
      </c>
      <c r="H29" s="133" t="str">
        <f>IF($B29&lt;&gt;"",VLOOKUP($C29,'Setting (2)'!$C$4:$AC$27,COLUMN(),FALSE),"")</f>
        <v/>
      </c>
      <c r="I29" s="133" t="str">
        <f>IF($B29&lt;&gt;"",VLOOKUP($C29,'Setting (2)'!$C$4:$AC$27,COLUMN(),FALSE),"")</f>
        <v/>
      </c>
      <c r="J29" s="133" t="str">
        <f>IF($B29&lt;&gt;"",VLOOKUP($C29,'Setting (2)'!$C$4:$AC$27,COLUMN(),FALSE),"")</f>
        <v/>
      </c>
      <c r="K29" s="134" t="str">
        <f>IF($B29&lt;&gt;"",VLOOKUP($C29,'Setting (2)'!$C$4:$AC$27,COLUMN(),FALSE),"")</f>
        <v/>
      </c>
      <c r="L29" s="133" t="str">
        <f>IF($B29&lt;&gt;"",VLOOKUP($C29,'Setting (2)'!$C$4:$AC$27,COLUMN(),FALSE),"")</f>
        <v/>
      </c>
      <c r="M29" s="133" t="str">
        <f>IF($B29&lt;&gt;"",VLOOKUP($C29,'Setting (2)'!$C$4:$AC$27,COLUMN(),FALSE),"")</f>
        <v/>
      </c>
      <c r="N29" s="133" t="str">
        <f>IF($B29&lt;&gt;"",VLOOKUP($C29,'Setting (2)'!$C$4:$AC$27,COLUMN(),FALSE),"")</f>
        <v/>
      </c>
      <c r="O29" s="133" t="str">
        <f>IF($B29&lt;&gt;"",VLOOKUP($C29,'Setting (2)'!$C$4:$AC$27,COLUMN(),FALSE),"")</f>
        <v/>
      </c>
      <c r="P29" s="133" t="str">
        <f>IF($B29&lt;&gt;"",VLOOKUP($C29,'Setting (2)'!$C$4:$AC$27,COLUMN(),FALSE),"")</f>
        <v/>
      </c>
      <c r="Q29" s="133" t="str">
        <f>IF($B29&lt;&gt;"",VLOOKUP($C29,'Setting (2)'!$C$4:$AC$27,COLUMN(),FALSE),"")</f>
        <v/>
      </c>
      <c r="R29" s="133" t="str">
        <f>IF($B29&lt;&gt;"",VLOOKUP($C29,'Setting (2)'!$C$4:$AC$27,COLUMN(),FALSE),"")</f>
        <v/>
      </c>
      <c r="S29" s="133" t="str">
        <f>IF($B29&lt;&gt;"",VLOOKUP($C29,'Setting (2)'!$C$4:$AC$27,COLUMN(),FALSE),"")</f>
        <v/>
      </c>
      <c r="T29" s="133" t="str">
        <f>IF($B29&lt;&gt;"",VLOOKUP($C29,'Setting (2)'!$C$4:$AC$27,COLUMN(),FALSE),"")</f>
        <v/>
      </c>
      <c r="U29" s="133" t="str">
        <f>IF($B29&lt;&gt;"",VLOOKUP($C29,'Setting (2)'!$C$4:$AC$27,COLUMN(),FALSE),"")</f>
        <v/>
      </c>
      <c r="V29" s="133" t="str">
        <f>IF($B29&lt;&gt;"",VLOOKUP($C29,'Setting (2)'!$C$4:$AC$27,COLUMN(),FALSE),"")</f>
        <v/>
      </c>
      <c r="W29" s="133" t="str">
        <f>IF($B29&lt;&gt;"",VLOOKUP($C29,'Setting (2)'!$C$4:$AC$27,COLUMN(),FALSE),"")</f>
        <v/>
      </c>
      <c r="X29" s="133" t="str">
        <f>IF($B29&lt;&gt;"",VLOOKUP($C29,'Setting (2)'!$C$4:$AC$27,COLUMN(),FALSE),"")</f>
        <v/>
      </c>
      <c r="Y29" s="133" t="str">
        <f>IF($B29&lt;&gt;"",VLOOKUP($C29,'Setting (2)'!$C$4:$AC$27,COLUMN(),FALSE),"")</f>
        <v/>
      </c>
      <c r="Z29" s="133" t="str">
        <f>IF($B29&lt;&gt;"",VLOOKUP($C29,'Setting (2)'!$C$4:$AC$27,COLUMN(),FALSE),"")</f>
        <v/>
      </c>
      <c r="AA29" s="133" t="str">
        <f>IF($B29&lt;&gt;"",VLOOKUP($C29,'Setting (2)'!$C$4:$AC$27,COLUMN(),FALSE),"")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195" priority="1" stopIfTrue="1">
      <formula>$B6&lt;&gt;""</formula>
    </cfRule>
  </conditionalFormatting>
  <conditionalFormatting sqref="B6">
    <cfRule type="expression" dxfId="194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L10" sqref="L10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6</v>
      </c>
      <c r="C4" s="128" t="str">
        <f>IF('Initial Setup (2)'!D3&lt;&gt;"",'Initial Setup (2)'!E3,0)</f>
        <v>ANTALYASPOR (TUR)</v>
      </c>
      <c r="D4" s="133">
        <f>'Initial Setup (2)'!B2</f>
        <v>9</v>
      </c>
      <c r="E4" s="133">
        <f>COUNTIF('Fixtures and Results (2)'!D:D,'Setting (2)'!C4)+COUNTIF('Fixtures and Results (2)'!G:G,'Setting (2)'!C4)</f>
        <v>9</v>
      </c>
      <c r="F4" s="132">
        <f t="shared" ref="F4:F23" si="1">G4+H4+I4</f>
        <v>4</v>
      </c>
      <c r="G4" s="132">
        <f t="shared" ref="G4:K23" si="2">O4+W4</f>
        <v>1</v>
      </c>
      <c r="H4" s="132">
        <f t="shared" si="2"/>
        <v>1</v>
      </c>
      <c r="I4" s="132">
        <f t="shared" si="2"/>
        <v>2</v>
      </c>
      <c r="J4" s="132">
        <f t="shared" si="2"/>
        <v>2</v>
      </c>
      <c r="K4" s="132">
        <f t="shared" si="2"/>
        <v>4</v>
      </c>
      <c r="L4" s="132">
        <f>IF(D4&lt;1,-100,T4+AB4)</f>
        <v>-2</v>
      </c>
      <c r="M4" s="132">
        <f>U4+AC4-ABS('Deduction (2)'!D3)</f>
        <v>4</v>
      </c>
      <c r="N4" s="132">
        <f t="shared" ref="N4:N23" si="3">O4+P4+Q4</f>
        <v>2</v>
      </c>
      <c r="O4" s="132">
        <f>SUMPRODUCT(('Fixtures and Results (2)'!D$3:D$382='Setting (2)'!C4)*('Fixtures and Results (2)'!E$3:E$382&gt;'Fixtures and Results (2)'!F$3:F$382))</f>
        <v>1</v>
      </c>
      <c r="P4" s="132">
        <f>SUMPRODUCT(('Fixtures and Results (2)'!D$3:D$382='Setting (2)'!C4)*('Fixtures and Results (2)'!E$3:E$382='Fixtures and Results (2)'!F$3:F$382)*('Fixtures and Results (2)'!E$3:E$382&lt;&gt;""))</f>
        <v>0</v>
      </c>
      <c r="Q4" s="132">
        <f>SUMPRODUCT(('Fixtures and Results (2)'!D$3:D$382='Setting (2)'!C4)*('Fixtures and Results (2)'!E$3:E$382&lt;'Fixtures and Results (2)'!F$3:F$382))</f>
        <v>1</v>
      </c>
      <c r="R4" s="132">
        <f>SUMIF('Fixtures and Results (2)'!D$3:D$382,'Setting (2)'!C4,'Fixtures and Results (2)'!E$3:E$382)</f>
        <v>2</v>
      </c>
      <c r="S4" s="132">
        <f>SUMIF('Fixtures and Results (2)'!D$3:D$382,'Setting (2)'!C4,'Fixtures and Results (2)'!F$3:F$382)</f>
        <v>3</v>
      </c>
      <c r="T4" s="132">
        <f t="shared" ref="T4:T23" si="4">R4-S4</f>
        <v>-1</v>
      </c>
      <c r="U4" s="132">
        <f t="shared" ref="U4:U23" si="5">O4*3+P4*1</f>
        <v>3</v>
      </c>
      <c r="V4" s="132">
        <f t="shared" ref="V4:V23" si="6">W4+X4+Y4</f>
        <v>2</v>
      </c>
      <c r="W4" s="132">
        <f>SUMPRODUCT(('Fixtures and Results (2)'!G$3:G$382='Setting (2)'!C4)*('Fixtures and Results (2)'!E$3:E$382&lt;'Fixtures and Results (2)'!F$3:F$382))</f>
        <v>0</v>
      </c>
      <c r="X4" s="132">
        <f>SUMPRODUCT(('Fixtures and Results (2)'!G$3:G$382='Setting (2)'!C4)*('Fixtures and Results (2)'!E$3:E$382='Fixtures and Results (2)'!F$3:F$382)*('Fixtures and Results (2)'!F$3:F$382&lt;&gt;""))</f>
        <v>1</v>
      </c>
      <c r="Y4" s="132">
        <f>SUMPRODUCT(('Fixtures and Results (2)'!G$3:G$382='Setting (2)'!C4)*('Fixtures and Results (2)'!E$3:E$382&gt;'Fixtures and Results (2)'!F$3:F$382))</f>
        <v>1</v>
      </c>
      <c r="Z4" s="132">
        <f>SUMIF('Fixtures and Results (2)'!G$3:G$382,'Setting (2)'!C4,'Fixtures and Results (2)'!F$3:F$382)</f>
        <v>0</v>
      </c>
      <c r="AA4" s="132">
        <f>SUMIF('Fixtures and Results (2)'!G$3:G$382,'Setting (2)'!C4,'Fixtures and Results (2)'!E$3:E$382)</f>
        <v>1</v>
      </c>
      <c r="AB4" s="132">
        <f t="shared" ref="AB4:AB23" si="7">Z4-AA4</f>
        <v>-1</v>
      </c>
      <c r="AC4" s="132">
        <f t="shared" ref="AC4:AC23" si="8">W4*3+X4*1</f>
        <v>1</v>
      </c>
      <c r="AD4" s="132">
        <f>RANK(M4,M$4:M$27)</f>
        <v>5</v>
      </c>
      <c r="AE4" s="132">
        <f>SUMPRODUCT((M$4:M$27=M4)*(L$4:L$27&gt;L4))</f>
        <v>1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1</v>
      </c>
      <c r="C5" s="128" t="str">
        <f>IF('Initial Setup (2)'!D4&lt;&gt;"",'Initial Setup (2)'!E4,0)</f>
        <v>PORTO (POR)</v>
      </c>
      <c r="D5" s="136">
        <f>D4-1</f>
        <v>8</v>
      </c>
      <c r="E5" s="133">
        <f>COUNTIF('Fixtures and Results (2)'!D:D,'Setting (2)'!C5)+COUNTIF('Fixtures and Results (2)'!G:G,'Setting (2)'!C5)</f>
        <v>9</v>
      </c>
      <c r="F5" s="132">
        <f t="shared" si="1"/>
        <v>4</v>
      </c>
      <c r="G5" s="132">
        <f t="shared" si="2"/>
        <v>4</v>
      </c>
      <c r="H5" s="132">
        <f t="shared" si="2"/>
        <v>0</v>
      </c>
      <c r="I5" s="132">
        <f t="shared" si="2"/>
        <v>0</v>
      </c>
      <c r="J5" s="132">
        <f t="shared" si="2"/>
        <v>5</v>
      </c>
      <c r="K5" s="132">
        <f t="shared" si="2"/>
        <v>0</v>
      </c>
      <c r="L5" s="132">
        <f t="shared" ref="L5:L27" si="9">IF(D5&lt;1,-100,T5+AB5)</f>
        <v>5</v>
      </c>
      <c r="M5" s="132">
        <f>U5+AC5-ABS('Deduction (2)'!D4)</f>
        <v>12</v>
      </c>
      <c r="N5" s="132">
        <f t="shared" si="3"/>
        <v>2</v>
      </c>
      <c r="O5" s="132">
        <f>SUMPRODUCT(('Fixtures and Results (2)'!D$3:D$382='Setting (2)'!C5)*('Fixtures and Results (2)'!E$3:E$382&gt;'Fixtures and Results (2)'!F$3:F$382))</f>
        <v>2</v>
      </c>
      <c r="P5" s="132">
        <f>SUMPRODUCT(('Fixtures and Results (2)'!D$3:D$382='Setting (2)'!C5)*('Fixtures and Results (2)'!E$3:E$382='Fixtures and Results (2)'!F$3:F$382)*('Fixtures and Results (2)'!E$3:E$382&lt;&gt;""))</f>
        <v>0</v>
      </c>
      <c r="Q5" s="132">
        <f>SUMPRODUCT(('Fixtures and Results (2)'!D$3:D$382='Setting (2)'!C5)*('Fixtures and Results (2)'!E$3:E$382&lt;'Fixtures and Results (2)'!F$3:F$382))</f>
        <v>0</v>
      </c>
      <c r="R5" s="132">
        <f>SUMIF('Fixtures and Results (2)'!D$3:D$382,'Setting (2)'!C5,'Fixtures and Results (2)'!E$3:E$382)</f>
        <v>2</v>
      </c>
      <c r="S5" s="132">
        <f>SUMIF('Fixtures and Results (2)'!D$3:D$382,'Setting (2)'!C5,'Fixtures and Results (2)'!F$3:F$382)</f>
        <v>0</v>
      </c>
      <c r="T5" s="132">
        <f t="shared" si="4"/>
        <v>2</v>
      </c>
      <c r="U5" s="132">
        <f t="shared" si="5"/>
        <v>6</v>
      </c>
      <c r="V5" s="132">
        <f t="shared" si="6"/>
        <v>2</v>
      </c>
      <c r="W5" s="132">
        <f>SUMPRODUCT(('Fixtures and Results (2)'!G$3:G$382='Setting (2)'!C5)*('Fixtures and Results (2)'!E$3:E$382&lt;'Fixtures and Results (2)'!F$3:F$382))</f>
        <v>2</v>
      </c>
      <c r="X5" s="132">
        <f>SUMPRODUCT(('Fixtures and Results (2)'!G$3:G$382='Setting (2)'!C5)*('Fixtures and Results (2)'!E$3:E$382='Fixtures and Results (2)'!F$3:F$382)*('Fixtures and Results (2)'!F$3:F$382&lt;&gt;""))</f>
        <v>0</v>
      </c>
      <c r="Y5" s="132">
        <f>SUMPRODUCT(('Fixtures and Results (2)'!G$3:G$382='Setting (2)'!C5)*('Fixtures and Results (2)'!E$3:E$382&gt;'Fixtures and Results (2)'!F$3:F$382))</f>
        <v>0</v>
      </c>
      <c r="Z5" s="132">
        <f>SUMIF('Fixtures and Results (2)'!G$3:G$382,'Setting (2)'!C5,'Fixtures and Results (2)'!F$3:F$382)</f>
        <v>3</v>
      </c>
      <c r="AA5" s="132">
        <f>SUMIF('Fixtures and Results (2)'!G$3:G$382,'Setting (2)'!C5,'Fixtures and Results (2)'!E$3:E$382)</f>
        <v>0</v>
      </c>
      <c r="AB5" s="132">
        <f t="shared" si="7"/>
        <v>3</v>
      </c>
      <c r="AC5" s="132">
        <f t="shared" si="8"/>
        <v>6</v>
      </c>
      <c r="AD5" s="132">
        <f t="shared" ref="AD5:AD27" si="10">RANK(M5,M$4:M$27)</f>
        <v>1</v>
      </c>
      <c r="AE5" s="132">
        <f t="shared" ref="AE5:AE27" si="11">SUMPRODUCT((M$4:M$27=M5)*(L$4:L$27&gt;L5))</f>
        <v>0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2</v>
      </c>
      <c r="C6" s="128" t="str">
        <f>IF('Initial Setup (2)'!D5&lt;&gt;"",'Initial Setup (2)'!E5,0)</f>
        <v>CRVENA ZVEDZA (SRB)</v>
      </c>
      <c r="D6" s="136">
        <f t="shared" ref="D6:D27" si="14">D5-1</f>
        <v>7</v>
      </c>
      <c r="E6" s="133">
        <f>COUNTIF('Fixtures and Results (2)'!D:D,'Setting (2)'!C6)+COUNTIF('Fixtures and Results (2)'!G:G,'Setting (2)'!C6)</f>
        <v>9</v>
      </c>
      <c r="F6" s="132">
        <f t="shared" si="1"/>
        <v>4</v>
      </c>
      <c r="G6" s="132">
        <f t="shared" si="2"/>
        <v>2</v>
      </c>
      <c r="H6" s="132">
        <f t="shared" si="2"/>
        <v>1</v>
      </c>
      <c r="I6" s="132">
        <f t="shared" si="2"/>
        <v>1</v>
      </c>
      <c r="J6" s="132">
        <f t="shared" si="2"/>
        <v>5</v>
      </c>
      <c r="K6" s="132">
        <f t="shared" si="2"/>
        <v>2</v>
      </c>
      <c r="L6" s="132">
        <f t="shared" si="9"/>
        <v>3</v>
      </c>
      <c r="M6" s="132">
        <f>U6+AC6-ABS('Deduction (2)'!D5)</f>
        <v>7</v>
      </c>
      <c r="N6" s="132">
        <f t="shared" si="3"/>
        <v>2</v>
      </c>
      <c r="O6" s="132">
        <f>SUMPRODUCT(('Fixtures and Results (2)'!D$3:D$382='Setting (2)'!C6)*('Fixtures and Results (2)'!E$3:E$382&gt;'Fixtures and Results (2)'!F$3:F$382))</f>
        <v>1</v>
      </c>
      <c r="P6" s="132">
        <f>SUMPRODUCT(('Fixtures and Results (2)'!D$3:D$382='Setting (2)'!C6)*('Fixtures and Results (2)'!E$3:E$382='Fixtures and Results (2)'!F$3:F$382)*('Fixtures and Results (2)'!E$3:E$382&lt;&gt;""))</f>
        <v>1</v>
      </c>
      <c r="Q6" s="132">
        <f>SUMPRODUCT(('Fixtures and Results (2)'!D$3:D$382='Setting (2)'!C6)*('Fixtures and Results (2)'!E$3:E$382&lt;'Fixtures and Results (2)'!F$3:F$382))</f>
        <v>0</v>
      </c>
      <c r="R6" s="132">
        <f>SUMIF('Fixtures and Results (2)'!D$3:D$382,'Setting (2)'!C6,'Fixtures and Results (2)'!E$3:E$382)</f>
        <v>3</v>
      </c>
      <c r="S6" s="132">
        <f>SUMIF('Fixtures and Results (2)'!D$3:D$382,'Setting (2)'!C6,'Fixtures and Results (2)'!F$3:F$382)</f>
        <v>0</v>
      </c>
      <c r="T6" s="132">
        <f t="shared" si="4"/>
        <v>3</v>
      </c>
      <c r="U6" s="132">
        <f t="shared" si="5"/>
        <v>4</v>
      </c>
      <c r="V6" s="132">
        <f t="shared" si="6"/>
        <v>2</v>
      </c>
      <c r="W6" s="132">
        <f>SUMPRODUCT(('Fixtures and Results (2)'!G$3:G$382='Setting (2)'!C6)*('Fixtures and Results (2)'!E$3:E$382&lt;'Fixtures and Results (2)'!F$3:F$382))</f>
        <v>1</v>
      </c>
      <c r="X6" s="132">
        <f>SUMPRODUCT(('Fixtures and Results (2)'!G$3:G$382='Setting (2)'!C6)*('Fixtures and Results (2)'!E$3:E$382='Fixtures and Results (2)'!F$3:F$382)*('Fixtures and Results (2)'!F$3:F$382&lt;&gt;""))</f>
        <v>0</v>
      </c>
      <c r="Y6" s="132">
        <f>SUMPRODUCT(('Fixtures and Results (2)'!G$3:G$382='Setting (2)'!C6)*('Fixtures and Results (2)'!E$3:E$382&gt;'Fixtures and Results (2)'!F$3:F$382))</f>
        <v>1</v>
      </c>
      <c r="Z6" s="132">
        <f>SUMIF('Fixtures and Results (2)'!G$3:G$382,'Setting (2)'!C6,'Fixtures and Results (2)'!F$3:F$382)</f>
        <v>2</v>
      </c>
      <c r="AA6" s="132">
        <f>SUMIF('Fixtures and Results (2)'!G$3:G$382,'Setting (2)'!C6,'Fixtures and Results (2)'!E$3:E$382)</f>
        <v>2</v>
      </c>
      <c r="AB6" s="132">
        <f t="shared" si="7"/>
        <v>0</v>
      </c>
      <c r="AC6" s="132">
        <f t="shared" si="8"/>
        <v>3</v>
      </c>
      <c r="AD6" s="132">
        <f t="shared" si="10"/>
        <v>2</v>
      </c>
      <c r="AE6" s="132">
        <f t="shared" si="11"/>
        <v>0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5</v>
      </c>
      <c r="C7" s="128" t="str">
        <f>IF('Initial Setup (2)'!D6&lt;&gt;"",'Initial Setup (2)'!E6,0)</f>
        <v>FENERBAHÇE (TUR)</v>
      </c>
      <c r="D7" s="136">
        <f t="shared" si="14"/>
        <v>6</v>
      </c>
      <c r="E7" s="133">
        <f>COUNTIF('Fixtures and Results (2)'!D:D,'Setting (2)'!C7)+COUNTIF('Fixtures and Results (2)'!G:G,'Setting (2)'!C7)</f>
        <v>9</v>
      </c>
      <c r="F7" s="132">
        <f t="shared" si="1"/>
        <v>4</v>
      </c>
      <c r="G7" s="132">
        <f t="shared" si="2"/>
        <v>0</v>
      </c>
      <c r="H7" s="132">
        <f t="shared" si="2"/>
        <v>4</v>
      </c>
      <c r="I7" s="132">
        <f t="shared" si="2"/>
        <v>0</v>
      </c>
      <c r="J7" s="132">
        <f t="shared" si="2"/>
        <v>0</v>
      </c>
      <c r="K7" s="132">
        <f t="shared" si="2"/>
        <v>0</v>
      </c>
      <c r="L7" s="132">
        <f t="shared" si="9"/>
        <v>0</v>
      </c>
      <c r="M7" s="132">
        <f>U7+AC7-ABS('Deduction (2)'!D6)</f>
        <v>4</v>
      </c>
      <c r="N7" s="132">
        <f t="shared" si="3"/>
        <v>2</v>
      </c>
      <c r="O7" s="132">
        <f>SUMPRODUCT(('Fixtures and Results (2)'!D$3:D$382='Setting (2)'!C7)*('Fixtures and Results (2)'!E$3:E$382&gt;'Fixtures and Results (2)'!F$3:F$382))</f>
        <v>0</v>
      </c>
      <c r="P7" s="132">
        <f>SUMPRODUCT(('Fixtures and Results (2)'!D$3:D$382='Setting (2)'!C7)*('Fixtures and Results (2)'!E$3:E$382='Fixtures and Results (2)'!F$3:F$382)*('Fixtures and Results (2)'!E$3:E$382&lt;&gt;""))</f>
        <v>2</v>
      </c>
      <c r="Q7" s="132">
        <f>SUMPRODUCT(('Fixtures and Results (2)'!D$3:D$382='Setting (2)'!C7)*('Fixtures and Results (2)'!E$3:E$382&lt;'Fixtures and Results (2)'!F$3:F$382))</f>
        <v>0</v>
      </c>
      <c r="R7" s="132">
        <f>SUMIF('Fixtures and Results (2)'!D$3:D$382,'Setting (2)'!C7,'Fixtures and Results (2)'!E$3:E$382)</f>
        <v>0</v>
      </c>
      <c r="S7" s="132">
        <f>SUMIF('Fixtures and Results (2)'!D$3:D$382,'Setting (2)'!C7,'Fixtures and Results (2)'!F$3:F$382)</f>
        <v>0</v>
      </c>
      <c r="T7" s="132">
        <f t="shared" si="4"/>
        <v>0</v>
      </c>
      <c r="U7" s="132">
        <f t="shared" si="5"/>
        <v>2</v>
      </c>
      <c r="V7" s="132">
        <f t="shared" si="6"/>
        <v>2</v>
      </c>
      <c r="W7" s="132">
        <f>SUMPRODUCT(('Fixtures and Results (2)'!G$3:G$382='Setting (2)'!C7)*('Fixtures and Results (2)'!E$3:E$382&lt;'Fixtures and Results (2)'!F$3:F$382))</f>
        <v>0</v>
      </c>
      <c r="X7" s="132">
        <f>SUMPRODUCT(('Fixtures and Results (2)'!G$3:G$382='Setting (2)'!C7)*('Fixtures and Results (2)'!E$3:E$382='Fixtures and Results (2)'!F$3:F$382)*('Fixtures and Results (2)'!F$3:F$382&lt;&gt;""))</f>
        <v>2</v>
      </c>
      <c r="Y7" s="132">
        <f>SUMPRODUCT(('Fixtures and Results (2)'!G$3:G$382='Setting (2)'!C7)*('Fixtures and Results (2)'!E$3:E$382&gt;'Fixtures and Results (2)'!F$3:F$382))</f>
        <v>0</v>
      </c>
      <c r="Z7" s="132">
        <f>SUMIF('Fixtures and Results (2)'!G$3:G$382,'Setting (2)'!C7,'Fixtures and Results (2)'!F$3:F$382)</f>
        <v>0</v>
      </c>
      <c r="AA7" s="132">
        <f>SUMIF('Fixtures and Results (2)'!G$3:G$382,'Setting (2)'!C7,'Fixtures and Results (2)'!E$3:E$382)</f>
        <v>0</v>
      </c>
      <c r="AB7" s="132">
        <f t="shared" si="7"/>
        <v>0</v>
      </c>
      <c r="AC7" s="132">
        <f t="shared" si="8"/>
        <v>2</v>
      </c>
      <c r="AD7" s="132">
        <f t="shared" si="10"/>
        <v>5</v>
      </c>
      <c r="AE7" s="132">
        <f t="shared" si="11"/>
        <v>0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7</v>
      </c>
      <c r="C8" s="128" t="str">
        <f>IF('Initial Setup (2)'!D7&lt;&gt;"",'Initial Setup (2)'!E7,0)</f>
        <v>HAMBURG (GER)</v>
      </c>
      <c r="D8" s="136">
        <f t="shared" si="14"/>
        <v>5</v>
      </c>
      <c r="E8" s="133">
        <f>COUNTIF('Fixtures and Results (2)'!D:D,'Setting (2)'!C8)+COUNTIF('Fixtures and Results (2)'!G:G,'Setting (2)'!C8)</f>
        <v>9</v>
      </c>
      <c r="F8" s="132">
        <f t="shared" si="1"/>
        <v>4</v>
      </c>
      <c r="G8" s="132">
        <f t="shared" si="2"/>
        <v>0</v>
      </c>
      <c r="H8" s="132">
        <f t="shared" si="2"/>
        <v>2</v>
      </c>
      <c r="I8" s="132">
        <f t="shared" si="2"/>
        <v>2</v>
      </c>
      <c r="J8" s="132">
        <f t="shared" si="2"/>
        <v>2</v>
      </c>
      <c r="K8" s="132">
        <f t="shared" si="2"/>
        <v>6</v>
      </c>
      <c r="L8" s="132">
        <f t="shared" si="9"/>
        <v>-4</v>
      </c>
      <c r="M8" s="132">
        <f>U8+AC8-ABS('Deduction (2)'!D7)</f>
        <v>2</v>
      </c>
      <c r="N8" s="132">
        <f t="shared" si="3"/>
        <v>2</v>
      </c>
      <c r="O8" s="132">
        <f>SUMPRODUCT(('Fixtures and Results (2)'!D$3:D$382='Setting (2)'!C8)*('Fixtures and Results (2)'!E$3:E$382&gt;'Fixtures and Results (2)'!F$3:F$382))</f>
        <v>0</v>
      </c>
      <c r="P8" s="132">
        <f>SUMPRODUCT(('Fixtures and Results (2)'!D$3:D$382='Setting (2)'!C8)*('Fixtures and Results (2)'!E$3:E$382='Fixtures and Results (2)'!F$3:F$382)*('Fixtures and Results (2)'!E$3:E$382&lt;&gt;""))</f>
        <v>0</v>
      </c>
      <c r="Q8" s="132">
        <f>SUMPRODUCT(('Fixtures and Results (2)'!D$3:D$382='Setting (2)'!C8)*('Fixtures and Results (2)'!E$3:E$382&lt;'Fixtures and Results (2)'!F$3:F$382))</f>
        <v>2</v>
      </c>
      <c r="R8" s="132">
        <f>SUMIF('Fixtures and Results (2)'!D$3:D$382,'Setting (2)'!C8,'Fixtures and Results (2)'!E$3:E$382)</f>
        <v>0</v>
      </c>
      <c r="S8" s="132">
        <f>SUMIF('Fixtures and Results (2)'!D$3:D$382,'Setting (2)'!C8,'Fixtures and Results (2)'!F$3:F$382)</f>
        <v>4</v>
      </c>
      <c r="T8" s="132">
        <f t="shared" si="4"/>
        <v>-4</v>
      </c>
      <c r="U8" s="132">
        <f t="shared" si="5"/>
        <v>0</v>
      </c>
      <c r="V8" s="132">
        <f t="shared" si="6"/>
        <v>2</v>
      </c>
      <c r="W8" s="132">
        <f>SUMPRODUCT(('Fixtures and Results (2)'!G$3:G$382='Setting (2)'!C8)*('Fixtures and Results (2)'!E$3:E$382&lt;'Fixtures and Results (2)'!F$3:F$382))</f>
        <v>0</v>
      </c>
      <c r="X8" s="132">
        <f>SUMPRODUCT(('Fixtures and Results (2)'!G$3:G$382='Setting (2)'!C8)*('Fixtures and Results (2)'!E$3:E$382='Fixtures and Results (2)'!F$3:F$382)*('Fixtures and Results (2)'!F$3:F$382&lt;&gt;""))</f>
        <v>2</v>
      </c>
      <c r="Y8" s="132">
        <f>SUMPRODUCT(('Fixtures and Results (2)'!G$3:G$382='Setting (2)'!C8)*('Fixtures and Results (2)'!E$3:E$382&gt;'Fixtures and Results (2)'!F$3:F$382))</f>
        <v>0</v>
      </c>
      <c r="Z8" s="132">
        <f>SUMIF('Fixtures and Results (2)'!G$3:G$382,'Setting (2)'!C8,'Fixtures and Results (2)'!F$3:F$382)</f>
        <v>2</v>
      </c>
      <c r="AA8" s="132">
        <f>SUMIF('Fixtures and Results (2)'!G$3:G$382,'Setting (2)'!C8,'Fixtures and Results (2)'!E$3:E$382)</f>
        <v>2</v>
      </c>
      <c r="AB8" s="132">
        <f t="shared" si="7"/>
        <v>0</v>
      </c>
      <c r="AC8" s="132">
        <f t="shared" si="8"/>
        <v>2</v>
      </c>
      <c r="AD8" s="132">
        <f t="shared" si="10"/>
        <v>7</v>
      </c>
      <c r="AE8" s="132">
        <f t="shared" si="11"/>
        <v>0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9</v>
      </c>
      <c r="C9" s="128" t="str">
        <f>IF('Initial Setup (2)'!D8&lt;&gt;"",'Initial Setup (2)'!E8,0)</f>
        <v>KRC GENK (BEL)</v>
      </c>
      <c r="D9" s="136">
        <f t="shared" si="14"/>
        <v>4</v>
      </c>
      <c r="E9" s="133">
        <f>COUNTIF('Fixtures and Results (2)'!D:D,'Setting (2)'!C9)+COUNTIF('Fixtures and Results (2)'!G:G,'Setting (2)'!C9)</f>
        <v>9</v>
      </c>
      <c r="F9" s="132">
        <f t="shared" si="1"/>
        <v>3</v>
      </c>
      <c r="G9" s="132">
        <f t="shared" si="2"/>
        <v>0</v>
      </c>
      <c r="H9" s="132">
        <f t="shared" si="2"/>
        <v>0</v>
      </c>
      <c r="I9" s="132">
        <f t="shared" si="2"/>
        <v>3</v>
      </c>
      <c r="J9" s="132">
        <f t="shared" si="2"/>
        <v>3</v>
      </c>
      <c r="K9" s="132">
        <f t="shared" si="2"/>
        <v>6</v>
      </c>
      <c r="L9" s="132">
        <f t="shared" si="9"/>
        <v>-3</v>
      </c>
      <c r="M9" s="132">
        <f>U9+AC9-ABS('Deduction (2)'!D8)</f>
        <v>0</v>
      </c>
      <c r="N9" s="132">
        <f t="shared" si="3"/>
        <v>2</v>
      </c>
      <c r="O9" s="132">
        <f>SUMPRODUCT(('Fixtures and Results (2)'!D$3:D$382='Setting (2)'!C9)*('Fixtures and Results (2)'!E$3:E$382&gt;'Fixtures and Results (2)'!F$3:F$382))</f>
        <v>0</v>
      </c>
      <c r="P9" s="132">
        <f>SUMPRODUCT(('Fixtures and Results (2)'!D$3:D$382='Setting (2)'!C9)*('Fixtures and Results (2)'!E$3:E$382='Fixtures and Results (2)'!F$3:F$382)*('Fixtures and Results (2)'!E$3:E$382&lt;&gt;""))</f>
        <v>0</v>
      </c>
      <c r="Q9" s="132">
        <f>SUMPRODUCT(('Fixtures and Results (2)'!D$3:D$382='Setting (2)'!C9)*('Fixtures and Results (2)'!E$3:E$382&lt;'Fixtures and Results (2)'!F$3:F$382))</f>
        <v>2</v>
      </c>
      <c r="R9" s="132">
        <f>SUMIF('Fixtures and Results (2)'!D$3:D$382,'Setting (2)'!C9,'Fixtures and Results (2)'!E$3:E$382)</f>
        <v>2</v>
      </c>
      <c r="S9" s="132">
        <f>SUMIF('Fixtures and Results (2)'!D$3:D$382,'Setting (2)'!C9,'Fixtures and Results (2)'!F$3:F$382)</f>
        <v>4</v>
      </c>
      <c r="T9" s="132">
        <f t="shared" si="4"/>
        <v>-2</v>
      </c>
      <c r="U9" s="132">
        <f t="shared" si="5"/>
        <v>0</v>
      </c>
      <c r="V9" s="132">
        <f t="shared" si="6"/>
        <v>1</v>
      </c>
      <c r="W9" s="132">
        <f>SUMPRODUCT(('Fixtures and Results (2)'!G$3:G$382='Setting (2)'!C9)*('Fixtures and Results (2)'!E$3:E$382&lt;'Fixtures and Results (2)'!F$3:F$382))</f>
        <v>0</v>
      </c>
      <c r="X9" s="132">
        <f>SUMPRODUCT(('Fixtures and Results (2)'!G$3:G$382='Setting (2)'!C9)*('Fixtures and Results (2)'!E$3:E$382='Fixtures and Results (2)'!F$3:F$382)*('Fixtures and Results (2)'!F$3:F$382&lt;&gt;""))</f>
        <v>0</v>
      </c>
      <c r="Y9" s="132">
        <f>SUMPRODUCT(('Fixtures and Results (2)'!G$3:G$382='Setting (2)'!C9)*('Fixtures and Results (2)'!E$3:E$382&gt;'Fixtures and Results (2)'!F$3:F$382))</f>
        <v>1</v>
      </c>
      <c r="Z9" s="132">
        <f>SUMIF('Fixtures and Results (2)'!G$3:G$382,'Setting (2)'!C9,'Fixtures and Results (2)'!F$3:F$382)</f>
        <v>1</v>
      </c>
      <c r="AA9" s="132">
        <f>SUMIF('Fixtures and Results (2)'!G$3:G$382,'Setting (2)'!C9,'Fixtures and Results (2)'!E$3:E$382)</f>
        <v>2</v>
      </c>
      <c r="AB9" s="132">
        <f t="shared" si="7"/>
        <v>-1</v>
      </c>
      <c r="AC9" s="132">
        <f t="shared" si="8"/>
        <v>0</v>
      </c>
      <c r="AD9" s="132">
        <f t="shared" si="10"/>
        <v>9</v>
      </c>
      <c r="AE9" s="132">
        <f t="shared" si="11"/>
        <v>0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4</v>
      </c>
      <c r="C10" s="128" t="str">
        <f>IF('Initial Setup (2)'!D9&lt;&gt;"",'Initial Setup (2)'!E9,0)</f>
        <v>LEICESTER CITY(ENG)</v>
      </c>
      <c r="D10" s="136">
        <f t="shared" si="14"/>
        <v>3</v>
      </c>
      <c r="E10" s="133">
        <f>COUNTIF('Fixtures and Results (2)'!D:D,'Setting (2)'!C10)+COUNTIF('Fixtures and Results (2)'!G:G,'Setting (2)'!C10)</f>
        <v>9</v>
      </c>
      <c r="F10" s="132">
        <f t="shared" si="1"/>
        <v>3</v>
      </c>
      <c r="G10" s="132">
        <f t="shared" si="2"/>
        <v>2</v>
      </c>
      <c r="H10" s="132">
        <f t="shared" si="2"/>
        <v>0</v>
      </c>
      <c r="I10" s="132">
        <f t="shared" si="2"/>
        <v>1</v>
      </c>
      <c r="J10" s="132">
        <f t="shared" si="2"/>
        <v>6</v>
      </c>
      <c r="K10" s="132">
        <f t="shared" si="2"/>
        <v>2</v>
      </c>
      <c r="L10" s="132">
        <f t="shared" si="9"/>
        <v>4</v>
      </c>
      <c r="M10" s="132">
        <f>U10+AC10-ABS('Deduction (2)'!D9)</f>
        <v>6</v>
      </c>
      <c r="N10" s="132">
        <f t="shared" si="3"/>
        <v>1</v>
      </c>
      <c r="O10" s="132">
        <f>SUMPRODUCT(('Fixtures and Results (2)'!D$3:D$382='Setting (2)'!C10)*('Fixtures and Results (2)'!E$3:E$382&gt;'Fixtures and Results (2)'!F$3:F$382))</f>
        <v>1</v>
      </c>
      <c r="P10" s="132">
        <f>SUMPRODUCT(('Fixtures and Results (2)'!D$3:D$382='Setting (2)'!C10)*('Fixtures and Results (2)'!E$3:E$382='Fixtures and Results (2)'!F$3:F$382)*('Fixtures and Results (2)'!E$3:E$382&lt;&gt;""))</f>
        <v>0</v>
      </c>
      <c r="Q10" s="132">
        <f>SUMPRODUCT(('Fixtures and Results (2)'!D$3:D$382='Setting (2)'!C10)*('Fixtures and Results (2)'!E$3:E$382&lt;'Fixtures and Results (2)'!F$3:F$382))</f>
        <v>0</v>
      </c>
      <c r="R10" s="132">
        <f>SUMIF('Fixtures and Results (2)'!D$3:D$382,'Setting (2)'!C10,'Fixtures and Results (2)'!E$3:E$382)</f>
        <v>3</v>
      </c>
      <c r="S10" s="132">
        <f>SUMIF('Fixtures and Results (2)'!D$3:D$382,'Setting (2)'!C10,'Fixtures and Results (2)'!F$3:F$382)</f>
        <v>1</v>
      </c>
      <c r="T10" s="132">
        <f t="shared" si="4"/>
        <v>2</v>
      </c>
      <c r="U10" s="132">
        <f t="shared" si="5"/>
        <v>3</v>
      </c>
      <c r="V10" s="132">
        <f t="shared" si="6"/>
        <v>2</v>
      </c>
      <c r="W10" s="132">
        <f>SUMPRODUCT(('Fixtures and Results (2)'!G$3:G$382='Setting (2)'!C10)*('Fixtures and Results (2)'!E$3:E$382&lt;'Fixtures and Results (2)'!F$3:F$382))</f>
        <v>1</v>
      </c>
      <c r="X10" s="132">
        <f>SUMPRODUCT(('Fixtures and Results (2)'!G$3:G$382='Setting (2)'!C10)*('Fixtures and Results (2)'!E$3:E$382='Fixtures and Results (2)'!F$3:F$382)*('Fixtures and Results (2)'!F$3:F$382&lt;&gt;""))</f>
        <v>0</v>
      </c>
      <c r="Y10" s="132">
        <f>SUMPRODUCT(('Fixtures and Results (2)'!G$3:G$382='Setting (2)'!C10)*('Fixtures and Results (2)'!E$3:E$382&gt;'Fixtures and Results (2)'!F$3:F$382))</f>
        <v>1</v>
      </c>
      <c r="Z10" s="132">
        <f>SUMIF('Fixtures and Results (2)'!G$3:G$382,'Setting (2)'!C10,'Fixtures and Results (2)'!F$3:F$382)</f>
        <v>3</v>
      </c>
      <c r="AA10" s="132">
        <f>SUMIF('Fixtures and Results (2)'!G$3:G$382,'Setting (2)'!C10,'Fixtures and Results (2)'!E$3:E$382)</f>
        <v>1</v>
      </c>
      <c r="AB10" s="132">
        <f t="shared" si="7"/>
        <v>2</v>
      </c>
      <c r="AC10" s="132">
        <f t="shared" si="8"/>
        <v>3</v>
      </c>
      <c r="AD10" s="132">
        <f t="shared" si="10"/>
        <v>4</v>
      </c>
      <c r="AE10" s="132">
        <f t="shared" si="11"/>
        <v>0</v>
      </c>
      <c r="AF10" s="132">
        <f t="shared" si="12"/>
        <v>0</v>
      </c>
      <c r="AG10" s="132">
        <f t="shared" si="13"/>
        <v>0</v>
      </c>
    </row>
    <row r="11" spans="2:33">
      <c r="B11" s="128">
        <f t="shared" si="0"/>
        <v>3</v>
      </c>
      <c r="C11" s="128" t="str">
        <f>IF('Initial Setup (2)'!D10&lt;&gt;"",'Initial Setup (2)'!E10,0)</f>
        <v>METZ (FRA)</v>
      </c>
      <c r="D11" s="136">
        <f t="shared" si="14"/>
        <v>2</v>
      </c>
      <c r="E11" s="133">
        <f>COUNTIF('Fixtures and Results (2)'!D:D,'Setting (2)'!C11)+COUNTIF('Fixtures and Results (2)'!G:G,'Setting (2)'!C11)</f>
        <v>9</v>
      </c>
      <c r="F11" s="132">
        <f t="shared" si="1"/>
        <v>3</v>
      </c>
      <c r="G11" s="132">
        <f t="shared" si="2"/>
        <v>2</v>
      </c>
      <c r="H11" s="132">
        <f t="shared" si="2"/>
        <v>1</v>
      </c>
      <c r="I11" s="132">
        <f t="shared" si="2"/>
        <v>0</v>
      </c>
      <c r="J11" s="132">
        <f t="shared" si="2"/>
        <v>3</v>
      </c>
      <c r="K11" s="132">
        <f t="shared" si="2"/>
        <v>1</v>
      </c>
      <c r="L11" s="132">
        <f t="shared" si="9"/>
        <v>2</v>
      </c>
      <c r="M11" s="132">
        <f>U11+AC11-ABS('Deduction (2)'!D10)</f>
        <v>7</v>
      </c>
      <c r="N11" s="132">
        <f t="shared" si="3"/>
        <v>2</v>
      </c>
      <c r="O11" s="132">
        <f>SUMPRODUCT(('Fixtures and Results (2)'!D$3:D$382='Setting (2)'!C11)*('Fixtures and Results (2)'!E$3:E$382&gt;'Fixtures and Results (2)'!F$3:F$382))</f>
        <v>1</v>
      </c>
      <c r="P11" s="132">
        <f>SUMPRODUCT(('Fixtures and Results (2)'!D$3:D$382='Setting (2)'!C11)*('Fixtures and Results (2)'!E$3:E$382='Fixtures and Results (2)'!F$3:F$382)*('Fixtures and Results (2)'!E$3:E$382&lt;&gt;""))</f>
        <v>1</v>
      </c>
      <c r="Q11" s="132">
        <f>SUMPRODUCT(('Fixtures and Results (2)'!D$3:D$382='Setting (2)'!C11)*('Fixtures and Results (2)'!E$3:E$382&lt;'Fixtures and Results (2)'!F$3:F$382))</f>
        <v>0</v>
      </c>
      <c r="R11" s="132">
        <f>SUMIF('Fixtures and Results (2)'!D$3:D$382,'Setting (2)'!C11,'Fixtures and Results (2)'!E$3:E$382)</f>
        <v>1</v>
      </c>
      <c r="S11" s="132">
        <f>SUMIF('Fixtures and Results (2)'!D$3:D$382,'Setting (2)'!C11,'Fixtures and Results (2)'!F$3:F$382)</f>
        <v>0</v>
      </c>
      <c r="T11" s="132">
        <f t="shared" si="4"/>
        <v>1</v>
      </c>
      <c r="U11" s="132">
        <f t="shared" si="5"/>
        <v>4</v>
      </c>
      <c r="V11" s="132">
        <f t="shared" si="6"/>
        <v>1</v>
      </c>
      <c r="W11" s="132">
        <f>SUMPRODUCT(('Fixtures and Results (2)'!G$3:G$382='Setting (2)'!C11)*('Fixtures and Results (2)'!E$3:E$382&lt;'Fixtures and Results (2)'!F$3:F$382))</f>
        <v>1</v>
      </c>
      <c r="X11" s="132">
        <f>SUMPRODUCT(('Fixtures and Results (2)'!G$3:G$382='Setting (2)'!C11)*('Fixtures and Results (2)'!E$3:E$382='Fixtures and Results (2)'!F$3:F$382)*('Fixtures and Results (2)'!F$3:F$382&lt;&gt;""))</f>
        <v>0</v>
      </c>
      <c r="Y11" s="132">
        <f>SUMPRODUCT(('Fixtures and Results (2)'!G$3:G$382='Setting (2)'!C11)*('Fixtures and Results (2)'!E$3:E$382&gt;'Fixtures and Results (2)'!F$3:F$382))</f>
        <v>0</v>
      </c>
      <c r="Z11" s="132">
        <f>SUMIF('Fixtures and Results (2)'!G$3:G$382,'Setting (2)'!C11,'Fixtures and Results (2)'!F$3:F$382)</f>
        <v>2</v>
      </c>
      <c r="AA11" s="132">
        <f>SUMIF('Fixtures and Results (2)'!G$3:G$382,'Setting (2)'!C11,'Fixtures and Results (2)'!E$3:E$382)</f>
        <v>1</v>
      </c>
      <c r="AB11" s="132">
        <f t="shared" si="7"/>
        <v>1</v>
      </c>
      <c r="AC11" s="132">
        <f t="shared" si="8"/>
        <v>3</v>
      </c>
      <c r="AD11" s="132">
        <f t="shared" si="10"/>
        <v>2</v>
      </c>
      <c r="AE11" s="132">
        <f t="shared" si="11"/>
        <v>1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8</v>
      </c>
      <c r="C12" s="128" t="str">
        <f>IF('Initial Setup (2)'!D11&lt;&gt;"",'Initial Setup (2)'!E11,0)</f>
        <v>ASPIRE ACADEMY (QAT)</v>
      </c>
      <c r="D12" s="136">
        <f t="shared" si="14"/>
        <v>1</v>
      </c>
      <c r="E12" s="133">
        <f>COUNTIF('Fixtures and Results (2)'!D:D,'Setting (2)'!C12)+COUNTIF('Fixtures and Results (2)'!G:G,'Setting (2)'!C12)</f>
        <v>9</v>
      </c>
      <c r="F12" s="132">
        <f t="shared" si="1"/>
        <v>3</v>
      </c>
      <c r="G12" s="132">
        <f t="shared" si="2"/>
        <v>0</v>
      </c>
      <c r="H12" s="132">
        <f t="shared" si="2"/>
        <v>1</v>
      </c>
      <c r="I12" s="132">
        <f t="shared" si="2"/>
        <v>2</v>
      </c>
      <c r="J12" s="132">
        <f t="shared" si="2"/>
        <v>3</v>
      </c>
      <c r="K12" s="132">
        <f t="shared" si="2"/>
        <v>8</v>
      </c>
      <c r="L12" s="132">
        <f t="shared" si="9"/>
        <v>-5</v>
      </c>
      <c r="M12" s="132">
        <f>U12+AC12-ABS('Deduction (2)'!D11)</f>
        <v>1</v>
      </c>
      <c r="N12" s="132">
        <f t="shared" si="3"/>
        <v>1</v>
      </c>
      <c r="O12" s="132">
        <f>SUMPRODUCT(('Fixtures and Results (2)'!D$3:D$382='Setting (2)'!C12)*('Fixtures and Results (2)'!E$3:E$382&gt;'Fixtures and Results (2)'!F$3:F$382))</f>
        <v>0</v>
      </c>
      <c r="P12" s="132">
        <f>SUMPRODUCT(('Fixtures and Results (2)'!D$3:D$382='Setting (2)'!C12)*('Fixtures and Results (2)'!E$3:E$382='Fixtures and Results (2)'!F$3:F$382)*('Fixtures and Results (2)'!E$3:E$382&lt;&gt;""))</f>
        <v>1</v>
      </c>
      <c r="Q12" s="132">
        <f>SUMPRODUCT(('Fixtures and Results (2)'!D$3:D$382='Setting (2)'!C12)*('Fixtures and Results (2)'!E$3:E$382&lt;'Fixtures and Results (2)'!F$3:F$382))</f>
        <v>0</v>
      </c>
      <c r="R12" s="132">
        <f>SUMIF('Fixtures and Results (2)'!D$3:D$382,'Setting (2)'!C12,'Fixtures and Results (2)'!E$3:E$382)</f>
        <v>2</v>
      </c>
      <c r="S12" s="132">
        <f>SUMIF('Fixtures and Results (2)'!D$3:D$382,'Setting (2)'!C12,'Fixtures and Results (2)'!F$3:F$382)</f>
        <v>2</v>
      </c>
      <c r="T12" s="132">
        <f t="shared" si="4"/>
        <v>0</v>
      </c>
      <c r="U12" s="132">
        <f t="shared" si="5"/>
        <v>1</v>
      </c>
      <c r="V12" s="132">
        <f t="shared" si="6"/>
        <v>2</v>
      </c>
      <c r="W12" s="132">
        <f>SUMPRODUCT(('Fixtures and Results (2)'!G$3:G$382='Setting (2)'!C12)*('Fixtures and Results (2)'!E$3:E$382&lt;'Fixtures and Results (2)'!F$3:F$382))</f>
        <v>0</v>
      </c>
      <c r="X12" s="132">
        <f>SUMPRODUCT(('Fixtures and Results (2)'!G$3:G$382='Setting (2)'!C12)*('Fixtures and Results (2)'!E$3:E$382='Fixtures and Results (2)'!F$3:F$382)*('Fixtures and Results (2)'!F$3:F$382&lt;&gt;""))</f>
        <v>0</v>
      </c>
      <c r="Y12" s="132">
        <f>SUMPRODUCT(('Fixtures and Results (2)'!G$3:G$382='Setting (2)'!C12)*('Fixtures and Results (2)'!E$3:E$382&gt;'Fixtures and Results (2)'!F$3:F$382))</f>
        <v>2</v>
      </c>
      <c r="Z12" s="132">
        <f>SUMIF('Fixtures and Results (2)'!G$3:G$382,'Setting (2)'!C12,'Fixtures and Results (2)'!F$3:F$382)</f>
        <v>1</v>
      </c>
      <c r="AA12" s="132">
        <f>SUMIF('Fixtures and Results (2)'!G$3:G$382,'Setting (2)'!C12,'Fixtures and Results (2)'!E$3:E$382)</f>
        <v>6</v>
      </c>
      <c r="AB12" s="132">
        <f t="shared" si="7"/>
        <v>-5</v>
      </c>
      <c r="AC12" s="132">
        <f t="shared" si="8"/>
        <v>0</v>
      </c>
      <c r="AD12" s="132">
        <f t="shared" si="10"/>
        <v>8</v>
      </c>
      <c r="AE12" s="132">
        <f t="shared" si="11"/>
        <v>0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 (2)'!D12&lt;&gt;"",'Initial Setup (2)'!E12,0)</f>
        <v>0</v>
      </c>
      <c r="D13" s="136">
        <f t="shared" si="14"/>
        <v>0</v>
      </c>
      <c r="E13" s="133">
        <f>COUNTIF('Fixtures and Results (2)'!D:D,'Setting (2)'!C13)+COUNTIF('Fixtures and Results (2)'!G:G,'Setting (2)'!C13)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(2)'!D12)</f>
        <v>0</v>
      </c>
      <c r="N13" s="132">
        <f t="shared" si="3"/>
        <v>0</v>
      </c>
      <c r="O13" s="132">
        <f>SUMPRODUCT(('Fixtures and Results (2)'!D$3:D$382='Setting (2)'!C13)*('Fixtures and Results (2)'!E$3:E$382&gt;'Fixtures and Results (2)'!F$3:F$382))</f>
        <v>0</v>
      </c>
      <c r="P13" s="132">
        <f>SUMPRODUCT(('Fixtures and Results (2)'!D$3:D$382='Setting (2)'!C13)*('Fixtures and Results (2)'!E$3:E$382='Fixtures and Results (2)'!F$3:F$382)*('Fixtures and Results (2)'!E$3:E$382&lt;&gt;""))</f>
        <v>0</v>
      </c>
      <c r="Q13" s="132">
        <f>SUMPRODUCT(('Fixtures and Results (2)'!D$3:D$382='Setting (2)'!C13)*('Fixtures and Results (2)'!E$3:E$382&lt;'Fixtures and Results (2)'!F$3:F$382))</f>
        <v>0</v>
      </c>
      <c r="R13" s="132">
        <f>SUMIF('Fixtures and Results (2)'!D$3:D$382,'Setting (2)'!C13,'Fixtures and Results (2)'!E$3:E$382)</f>
        <v>0</v>
      </c>
      <c r="S13" s="132">
        <f>SUMIF('Fixtures and Results (2)'!D$3:D$382,'Setting (2)'!C13,'Fixtures and Results (2)'!F$3:F$382)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(2)'!G$3:G$382='Setting (2)'!C13)*('Fixtures and Results (2)'!E$3:E$382&lt;'Fixtures and Results (2)'!F$3:F$382))</f>
        <v>0</v>
      </c>
      <c r="X13" s="132">
        <f>SUMPRODUCT(('Fixtures and Results (2)'!G$3:G$382='Setting (2)'!C13)*('Fixtures and Results (2)'!E$3:E$382='Fixtures and Results (2)'!F$3:F$382)*('Fixtures and Results (2)'!F$3:F$382&lt;&gt;""))</f>
        <v>0</v>
      </c>
      <c r="Y13" s="132">
        <f>SUMPRODUCT(('Fixtures and Results (2)'!G$3:G$382='Setting (2)'!C13)*('Fixtures and Results (2)'!E$3:E$382&gt;'Fixtures and Results (2)'!F$3:F$382))</f>
        <v>0</v>
      </c>
      <c r="Z13" s="132">
        <f>SUMIF('Fixtures and Results (2)'!G$3:G$382,'Setting (2)'!C13,'Fixtures and Results (2)'!F$3:F$382)</f>
        <v>0</v>
      </c>
      <c r="AA13" s="132">
        <f>SUMIF('Fixtures and Results (2)'!G$3:G$382,'Setting (2)'!C13,'Fixtures and Results (2)'!E$3:E$382)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9</v>
      </c>
      <c r="AE13" s="132">
        <f t="shared" si="11"/>
        <v>1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(2)'!D13&lt;&gt;"",'Initial Setup (2)'!E13,0)</f>
        <v>0</v>
      </c>
      <c r="D14" s="136">
        <f t="shared" si="14"/>
        <v>-1</v>
      </c>
      <c r="E14" s="133">
        <f>COUNTIF('Fixtures and Results (2)'!D:D,'Setting (2)'!C14)+COUNTIF('Fixtures and Results (2)'!G:G,'Setting (2)'!C14)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(2)'!D13)</f>
        <v>0</v>
      </c>
      <c r="N14" s="132">
        <f t="shared" si="3"/>
        <v>0</v>
      </c>
      <c r="O14" s="132">
        <f>SUMPRODUCT(('Fixtures and Results (2)'!D$3:D$382='Setting (2)'!C14)*('Fixtures and Results (2)'!E$3:E$382&gt;'Fixtures and Results (2)'!F$3:F$382))</f>
        <v>0</v>
      </c>
      <c r="P14" s="132">
        <f>SUMPRODUCT(('Fixtures and Results (2)'!D$3:D$382='Setting (2)'!C14)*('Fixtures and Results (2)'!E$3:E$382='Fixtures and Results (2)'!F$3:F$382)*('Fixtures and Results (2)'!E$3:E$382&lt;&gt;""))</f>
        <v>0</v>
      </c>
      <c r="Q14" s="132">
        <f>SUMPRODUCT(('Fixtures and Results (2)'!D$3:D$382='Setting (2)'!C14)*('Fixtures and Results (2)'!E$3:E$382&lt;'Fixtures and Results (2)'!F$3:F$382))</f>
        <v>0</v>
      </c>
      <c r="R14" s="132">
        <f>SUMIF('Fixtures and Results (2)'!D$3:D$382,'Setting (2)'!C14,'Fixtures and Results (2)'!E$3:E$382)</f>
        <v>0</v>
      </c>
      <c r="S14" s="132">
        <f>SUMIF('Fixtures and Results (2)'!D$3:D$382,'Setting (2)'!C14,'Fixtures and Results (2)'!F$3:F$382)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(2)'!G$3:G$382='Setting (2)'!C14)*('Fixtures and Results (2)'!E$3:E$382&lt;'Fixtures and Results (2)'!F$3:F$382))</f>
        <v>0</v>
      </c>
      <c r="X14" s="132">
        <f>SUMPRODUCT(('Fixtures and Results (2)'!G$3:G$382='Setting (2)'!C14)*('Fixtures and Results (2)'!E$3:E$382='Fixtures and Results (2)'!F$3:F$382)*('Fixtures and Results (2)'!F$3:F$382&lt;&gt;""))</f>
        <v>0</v>
      </c>
      <c r="Y14" s="132">
        <f>SUMPRODUCT(('Fixtures and Results (2)'!G$3:G$382='Setting (2)'!C14)*('Fixtures and Results (2)'!E$3:E$382&gt;'Fixtures and Results (2)'!F$3:F$382))</f>
        <v>0</v>
      </c>
      <c r="Z14" s="132">
        <f>SUMIF('Fixtures and Results (2)'!G$3:G$382,'Setting (2)'!C14,'Fixtures and Results (2)'!F$3:F$382)</f>
        <v>0</v>
      </c>
      <c r="AA14" s="132">
        <f>SUMIF('Fixtures and Results (2)'!G$3:G$382,'Setting (2)'!C14,'Fixtures and Results (2)'!E$3:E$382)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9</v>
      </c>
      <c r="AE14" s="132">
        <f t="shared" si="11"/>
        <v>1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(2)'!D14&lt;&gt;"",'Initial Setup (2)'!E14,0)</f>
        <v>0</v>
      </c>
      <c r="D15" s="136">
        <f t="shared" si="14"/>
        <v>-2</v>
      </c>
      <c r="E15" s="133">
        <f>COUNTIF('Fixtures and Results (2)'!D:D,'Setting (2)'!C15)+COUNTIF('Fixtures and Results (2)'!G:G,'Setting (2)'!C15)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(2)'!D14)</f>
        <v>0</v>
      </c>
      <c r="N15" s="132">
        <f t="shared" si="3"/>
        <v>0</v>
      </c>
      <c r="O15" s="132">
        <f>SUMPRODUCT(('Fixtures and Results (2)'!D$3:D$382='Setting (2)'!C15)*('Fixtures and Results (2)'!E$3:E$382&gt;'Fixtures and Results (2)'!F$3:F$382))</f>
        <v>0</v>
      </c>
      <c r="P15" s="132">
        <f>SUMPRODUCT(('Fixtures and Results (2)'!D$3:D$382='Setting (2)'!C15)*('Fixtures and Results (2)'!E$3:E$382='Fixtures and Results (2)'!F$3:F$382)*('Fixtures and Results (2)'!E$3:E$382&lt;&gt;""))</f>
        <v>0</v>
      </c>
      <c r="Q15" s="132">
        <f>SUMPRODUCT(('Fixtures and Results (2)'!D$3:D$382='Setting (2)'!C15)*('Fixtures and Results (2)'!E$3:E$382&lt;'Fixtures and Results (2)'!F$3:F$382))</f>
        <v>0</v>
      </c>
      <c r="R15" s="132">
        <f>SUMIF('Fixtures and Results (2)'!D$3:D$382,'Setting (2)'!C15,'Fixtures and Results (2)'!E$3:E$382)</f>
        <v>0</v>
      </c>
      <c r="S15" s="132">
        <f>SUMIF('Fixtures and Results (2)'!D$3:D$382,'Setting (2)'!C15,'Fixtures and Results (2)'!F$3:F$382)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(2)'!G$3:G$382='Setting (2)'!C15)*('Fixtures and Results (2)'!E$3:E$382&lt;'Fixtures and Results (2)'!F$3:F$382))</f>
        <v>0</v>
      </c>
      <c r="X15" s="132">
        <f>SUMPRODUCT(('Fixtures and Results (2)'!G$3:G$382='Setting (2)'!C15)*('Fixtures and Results (2)'!E$3:E$382='Fixtures and Results (2)'!F$3:F$382)*('Fixtures and Results (2)'!F$3:F$382&lt;&gt;""))</f>
        <v>0</v>
      </c>
      <c r="Y15" s="132">
        <f>SUMPRODUCT(('Fixtures and Results (2)'!G$3:G$382='Setting (2)'!C15)*('Fixtures and Results (2)'!E$3:E$382&gt;'Fixtures and Results (2)'!F$3:F$382))</f>
        <v>0</v>
      </c>
      <c r="Z15" s="132">
        <f>SUMIF('Fixtures and Results (2)'!G$3:G$382,'Setting (2)'!C15,'Fixtures and Results (2)'!F$3:F$382)</f>
        <v>0</v>
      </c>
      <c r="AA15" s="132">
        <f>SUMIF('Fixtures and Results (2)'!G$3:G$382,'Setting (2)'!C15,'Fixtures and Results (2)'!E$3:E$382)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9</v>
      </c>
      <c r="AE15" s="132">
        <f t="shared" si="11"/>
        <v>1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(2)'!D15&lt;&gt;"",'Initial Setup (2)'!E15,0)</f>
        <v>0</v>
      </c>
      <c r="D16" s="136">
        <f t="shared" si="14"/>
        <v>-3</v>
      </c>
      <c r="E16" s="133">
        <f>COUNTIF('Fixtures and Results (2)'!D:D,'Setting (2)'!C16)+COUNTIF('Fixtures and Results (2)'!G:G,'Setting (2)'!C16)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(2)'!D15)</f>
        <v>0</v>
      </c>
      <c r="N16" s="132">
        <f t="shared" si="3"/>
        <v>0</v>
      </c>
      <c r="O16" s="132">
        <f>SUMPRODUCT(('Fixtures and Results (2)'!D$3:D$382='Setting (2)'!C16)*('Fixtures and Results (2)'!E$3:E$382&gt;'Fixtures and Results (2)'!F$3:F$382))</f>
        <v>0</v>
      </c>
      <c r="P16" s="132">
        <f>SUMPRODUCT(('Fixtures and Results (2)'!D$3:D$382='Setting (2)'!C16)*('Fixtures and Results (2)'!E$3:E$382='Fixtures and Results (2)'!F$3:F$382)*('Fixtures and Results (2)'!E$3:E$382&lt;&gt;""))</f>
        <v>0</v>
      </c>
      <c r="Q16" s="132">
        <f>SUMPRODUCT(('Fixtures and Results (2)'!D$3:D$382='Setting (2)'!C16)*('Fixtures and Results (2)'!E$3:E$382&lt;'Fixtures and Results (2)'!F$3:F$382))</f>
        <v>0</v>
      </c>
      <c r="R16" s="132">
        <f>SUMIF('Fixtures and Results (2)'!D$3:D$382,'Setting (2)'!C16,'Fixtures and Results (2)'!E$3:E$382)</f>
        <v>0</v>
      </c>
      <c r="S16" s="132">
        <f>SUMIF('Fixtures and Results (2)'!D$3:D$382,'Setting (2)'!C16,'Fixtures and Results (2)'!F$3:F$382)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(2)'!G$3:G$382='Setting (2)'!C16)*('Fixtures and Results (2)'!E$3:E$382&lt;'Fixtures and Results (2)'!F$3:F$382))</f>
        <v>0</v>
      </c>
      <c r="X16" s="132">
        <f>SUMPRODUCT(('Fixtures and Results (2)'!G$3:G$382='Setting (2)'!C16)*('Fixtures and Results (2)'!E$3:E$382='Fixtures and Results (2)'!F$3:F$382)*('Fixtures and Results (2)'!F$3:F$382&lt;&gt;""))</f>
        <v>0</v>
      </c>
      <c r="Y16" s="132">
        <f>SUMPRODUCT(('Fixtures and Results (2)'!G$3:G$382='Setting (2)'!C16)*('Fixtures and Results (2)'!E$3:E$382&gt;'Fixtures and Results (2)'!F$3:F$382))</f>
        <v>0</v>
      </c>
      <c r="Z16" s="132">
        <f>SUMIF('Fixtures and Results (2)'!G$3:G$382,'Setting (2)'!C16,'Fixtures and Results (2)'!F$3:F$382)</f>
        <v>0</v>
      </c>
      <c r="AA16" s="132">
        <f>SUMIF('Fixtures and Results (2)'!G$3:G$382,'Setting (2)'!C16,'Fixtures and Results (2)'!E$3:E$382)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9</v>
      </c>
      <c r="AE16" s="132">
        <f t="shared" si="11"/>
        <v>1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(2)'!D16&lt;&gt;"",'Initial Setup (2)'!E16,0)</f>
        <v>0</v>
      </c>
      <c r="D17" s="136">
        <f t="shared" si="14"/>
        <v>-4</v>
      </c>
      <c r="E17" s="133">
        <f>COUNTIF('Fixtures and Results (2)'!D:D,'Setting (2)'!C17)+COUNTIF('Fixtures and Results (2)'!G:G,'Setting (2)'!C17)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(2)'!D16)</f>
        <v>0</v>
      </c>
      <c r="N17" s="132">
        <f t="shared" si="3"/>
        <v>0</v>
      </c>
      <c r="O17" s="132">
        <f>SUMPRODUCT(('Fixtures and Results (2)'!D$3:D$382='Setting (2)'!C17)*('Fixtures and Results (2)'!E$3:E$382&gt;'Fixtures and Results (2)'!F$3:F$382))</f>
        <v>0</v>
      </c>
      <c r="P17" s="132">
        <f>SUMPRODUCT(('Fixtures and Results (2)'!D$3:D$382='Setting (2)'!C17)*('Fixtures and Results (2)'!E$3:E$382='Fixtures and Results (2)'!F$3:F$382)*('Fixtures and Results (2)'!E$3:E$382&lt;&gt;""))</f>
        <v>0</v>
      </c>
      <c r="Q17" s="132">
        <f>SUMPRODUCT(('Fixtures and Results (2)'!D$3:D$382='Setting (2)'!C17)*('Fixtures and Results (2)'!E$3:E$382&lt;'Fixtures and Results (2)'!F$3:F$382))</f>
        <v>0</v>
      </c>
      <c r="R17" s="132">
        <f>SUMIF('Fixtures and Results (2)'!D$3:D$382,'Setting (2)'!C17,'Fixtures and Results (2)'!E$3:E$382)</f>
        <v>0</v>
      </c>
      <c r="S17" s="132">
        <f>SUMIF('Fixtures and Results (2)'!D$3:D$382,'Setting (2)'!C17,'Fixtures and Results (2)'!F$3:F$382)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(2)'!G$3:G$382='Setting (2)'!C17)*('Fixtures and Results (2)'!E$3:E$382&lt;'Fixtures and Results (2)'!F$3:F$382))</f>
        <v>0</v>
      </c>
      <c r="X17" s="132">
        <f>SUMPRODUCT(('Fixtures and Results (2)'!G$3:G$382='Setting (2)'!C17)*('Fixtures and Results (2)'!E$3:E$382='Fixtures and Results (2)'!F$3:F$382)*('Fixtures and Results (2)'!F$3:F$382&lt;&gt;""))</f>
        <v>0</v>
      </c>
      <c r="Y17" s="132">
        <f>SUMPRODUCT(('Fixtures and Results (2)'!G$3:G$382='Setting (2)'!C17)*('Fixtures and Results (2)'!E$3:E$382&gt;'Fixtures and Results (2)'!F$3:F$382))</f>
        <v>0</v>
      </c>
      <c r="Z17" s="132">
        <f>SUMIF('Fixtures and Results (2)'!G$3:G$382,'Setting (2)'!C17,'Fixtures and Results (2)'!F$3:F$382)</f>
        <v>0</v>
      </c>
      <c r="AA17" s="132">
        <f>SUMIF('Fixtures and Results (2)'!G$3:G$382,'Setting (2)'!C17,'Fixtures and Results (2)'!E$3:E$382)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9</v>
      </c>
      <c r="AE17" s="132">
        <f t="shared" si="11"/>
        <v>1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(2)'!D17&lt;&gt;"",'Initial Setup (2)'!E17,0)</f>
        <v>0</v>
      </c>
      <c r="D18" s="136">
        <f t="shared" si="14"/>
        <v>-5</v>
      </c>
      <c r="E18" s="133">
        <f>COUNTIF('Fixtures and Results (2)'!D:D,'Setting (2)'!C18)+COUNTIF('Fixtures and Results (2)'!G:G,'Setting (2)'!C18)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(2)'!D17)</f>
        <v>0</v>
      </c>
      <c r="N18" s="132">
        <f t="shared" si="3"/>
        <v>0</v>
      </c>
      <c r="O18" s="132">
        <f>SUMPRODUCT(('Fixtures and Results (2)'!D$3:D$382='Setting (2)'!C18)*('Fixtures and Results (2)'!E$3:E$382&gt;'Fixtures and Results (2)'!F$3:F$382))</f>
        <v>0</v>
      </c>
      <c r="P18" s="132">
        <f>SUMPRODUCT(('Fixtures and Results (2)'!D$3:D$382='Setting (2)'!C18)*('Fixtures and Results (2)'!E$3:E$382='Fixtures and Results (2)'!F$3:F$382)*('Fixtures and Results (2)'!E$3:E$382&lt;&gt;""))</f>
        <v>0</v>
      </c>
      <c r="Q18" s="132">
        <f>SUMPRODUCT(('Fixtures and Results (2)'!D$3:D$382='Setting (2)'!C18)*('Fixtures and Results (2)'!E$3:E$382&lt;'Fixtures and Results (2)'!F$3:F$382))</f>
        <v>0</v>
      </c>
      <c r="R18" s="132">
        <f>SUMIF('Fixtures and Results (2)'!D$3:D$382,'Setting (2)'!C18,'Fixtures and Results (2)'!E$3:E$382)</f>
        <v>0</v>
      </c>
      <c r="S18" s="132">
        <f>SUMIF('Fixtures and Results (2)'!D$3:D$382,'Setting (2)'!C18,'Fixtures and Results (2)'!F$3:F$382)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(2)'!G$3:G$382='Setting (2)'!C18)*('Fixtures and Results (2)'!E$3:E$382&lt;'Fixtures and Results (2)'!F$3:F$382))</f>
        <v>0</v>
      </c>
      <c r="X18" s="132">
        <f>SUMPRODUCT(('Fixtures and Results (2)'!G$3:G$382='Setting (2)'!C18)*('Fixtures and Results (2)'!E$3:E$382='Fixtures and Results (2)'!F$3:F$382)*('Fixtures and Results (2)'!F$3:F$382&lt;&gt;""))</f>
        <v>0</v>
      </c>
      <c r="Y18" s="132">
        <f>SUMPRODUCT(('Fixtures and Results (2)'!G$3:G$382='Setting (2)'!C18)*('Fixtures and Results (2)'!E$3:E$382&gt;'Fixtures and Results (2)'!F$3:F$382))</f>
        <v>0</v>
      </c>
      <c r="Z18" s="132">
        <f>SUMIF('Fixtures and Results (2)'!G$3:G$382,'Setting (2)'!C18,'Fixtures and Results (2)'!F$3:F$382)</f>
        <v>0</v>
      </c>
      <c r="AA18" s="132">
        <f>SUMIF('Fixtures and Results (2)'!G$3:G$382,'Setting (2)'!C18,'Fixtures and Results (2)'!E$3:E$382)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9</v>
      </c>
      <c r="AE18" s="132">
        <f t="shared" si="11"/>
        <v>1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(2)'!D18&lt;&gt;"",'Initial Setup (2)'!E18,0)</f>
        <v>0</v>
      </c>
      <c r="D19" s="136">
        <f t="shared" si="14"/>
        <v>-6</v>
      </c>
      <c r="E19" s="133">
        <f>COUNTIF('Fixtures and Results (2)'!D:D,'Setting (2)'!C19)+COUNTIF('Fixtures and Results (2)'!G:G,'Setting (2)'!C19)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(2)'!D18)</f>
        <v>0</v>
      </c>
      <c r="N19" s="132">
        <f t="shared" si="3"/>
        <v>0</v>
      </c>
      <c r="O19" s="132">
        <f>SUMPRODUCT(('Fixtures and Results (2)'!D$3:D$382='Setting (2)'!C19)*('Fixtures and Results (2)'!E$3:E$382&gt;'Fixtures and Results (2)'!F$3:F$382))</f>
        <v>0</v>
      </c>
      <c r="P19" s="132">
        <f>SUMPRODUCT(('Fixtures and Results (2)'!D$3:D$382='Setting (2)'!C19)*('Fixtures and Results (2)'!E$3:E$382='Fixtures and Results (2)'!F$3:F$382)*('Fixtures and Results (2)'!E$3:E$382&lt;&gt;""))</f>
        <v>0</v>
      </c>
      <c r="Q19" s="132">
        <f>SUMPRODUCT(('Fixtures and Results (2)'!D$3:D$382='Setting (2)'!C19)*('Fixtures and Results (2)'!E$3:E$382&lt;'Fixtures and Results (2)'!F$3:F$382))</f>
        <v>0</v>
      </c>
      <c r="R19" s="132">
        <f>SUMIF('Fixtures and Results (2)'!D$3:D$382,'Setting (2)'!C19,'Fixtures and Results (2)'!E$3:E$382)</f>
        <v>0</v>
      </c>
      <c r="S19" s="132">
        <f>SUMIF('Fixtures and Results (2)'!D$3:D$382,'Setting (2)'!C19,'Fixtures and Results (2)'!F$3:F$382)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(2)'!G$3:G$382='Setting (2)'!C19)*('Fixtures and Results (2)'!E$3:E$382&lt;'Fixtures and Results (2)'!F$3:F$382))</f>
        <v>0</v>
      </c>
      <c r="X19" s="132">
        <f>SUMPRODUCT(('Fixtures and Results (2)'!G$3:G$382='Setting (2)'!C19)*('Fixtures and Results (2)'!E$3:E$382='Fixtures and Results (2)'!F$3:F$382)*('Fixtures and Results (2)'!F$3:F$382&lt;&gt;""))</f>
        <v>0</v>
      </c>
      <c r="Y19" s="132">
        <f>SUMPRODUCT(('Fixtures and Results (2)'!G$3:G$382='Setting (2)'!C19)*('Fixtures and Results (2)'!E$3:E$382&gt;'Fixtures and Results (2)'!F$3:F$382))</f>
        <v>0</v>
      </c>
      <c r="Z19" s="132">
        <f>SUMIF('Fixtures and Results (2)'!G$3:G$382,'Setting (2)'!C19,'Fixtures and Results (2)'!F$3:F$382)</f>
        <v>0</v>
      </c>
      <c r="AA19" s="132">
        <f>SUMIF('Fixtures and Results (2)'!G$3:G$382,'Setting (2)'!C19,'Fixtures and Results (2)'!E$3:E$382)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9</v>
      </c>
      <c r="AE19" s="132">
        <f t="shared" si="11"/>
        <v>1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(2)'!D19&lt;&gt;"",'Initial Setup (2)'!E19,0)</f>
        <v>0</v>
      </c>
      <c r="D20" s="136">
        <f t="shared" si="14"/>
        <v>-7</v>
      </c>
      <c r="E20" s="133">
        <f>COUNTIF('Fixtures and Results (2)'!D:D,'Setting (2)'!C20)+COUNTIF('Fixtures and Results (2)'!G:G,'Setting (2)'!C20)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(2)'!D19)</f>
        <v>0</v>
      </c>
      <c r="N20" s="132">
        <f t="shared" si="3"/>
        <v>0</v>
      </c>
      <c r="O20" s="132">
        <f>SUMPRODUCT(('Fixtures and Results (2)'!D$3:D$382='Setting (2)'!C20)*('Fixtures and Results (2)'!E$3:E$382&gt;'Fixtures and Results (2)'!F$3:F$382))</f>
        <v>0</v>
      </c>
      <c r="P20" s="132">
        <f>SUMPRODUCT(('Fixtures and Results (2)'!D$3:D$382='Setting (2)'!C20)*('Fixtures and Results (2)'!E$3:E$382='Fixtures and Results (2)'!F$3:F$382)*('Fixtures and Results (2)'!E$3:E$382&lt;&gt;""))</f>
        <v>0</v>
      </c>
      <c r="Q20" s="132">
        <f>SUMPRODUCT(('Fixtures and Results (2)'!D$3:D$382='Setting (2)'!C20)*('Fixtures and Results (2)'!E$3:E$382&lt;'Fixtures and Results (2)'!F$3:F$382))</f>
        <v>0</v>
      </c>
      <c r="R20" s="132">
        <f>SUMIF('Fixtures and Results (2)'!D$3:D$382,'Setting (2)'!C20,'Fixtures and Results (2)'!E$3:E$382)</f>
        <v>0</v>
      </c>
      <c r="S20" s="132">
        <f>SUMIF('Fixtures and Results (2)'!D$3:D$382,'Setting (2)'!C20,'Fixtures and Results (2)'!F$3:F$382)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(2)'!G$3:G$382='Setting (2)'!C20)*('Fixtures and Results (2)'!E$3:E$382&lt;'Fixtures and Results (2)'!F$3:F$382))</f>
        <v>0</v>
      </c>
      <c r="X20" s="132">
        <f>SUMPRODUCT(('Fixtures and Results (2)'!G$3:G$382='Setting (2)'!C20)*('Fixtures and Results (2)'!E$3:E$382='Fixtures and Results (2)'!F$3:F$382)*('Fixtures and Results (2)'!F$3:F$382&lt;&gt;""))</f>
        <v>0</v>
      </c>
      <c r="Y20" s="132">
        <f>SUMPRODUCT(('Fixtures and Results (2)'!G$3:G$382='Setting (2)'!C20)*('Fixtures and Results (2)'!E$3:E$382&gt;'Fixtures and Results (2)'!F$3:F$382))</f>
        <v>0</v>
      </c>
      <c r="Z20" s="132">
        <f>SUMIF('Fixtures and Results (2)'!G$3:G$382,'Setting (2)'!C20,'Fixtures and Results (2)'!F$3:F$382)</f>
        <v>0</v>
      </c>
      <c r="AA20" s="132">
        <f>SUMIF('Fixtures and Results (2)'!G$3:G$382,'Setting (2)'!C20,'Fixtures and Results (2)'!E$3:E$382)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9</v>
      </c>
      <c r="AE20" s="132">
        <f t="shared" si="11"/>
        <v>1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(2)'!D20&lt;&gt;"",'Initial Setup (2)'!E20,0)</f>
        <v>0</v>
      </c>
      <c r="D21" s="136">
        <f t="shared" si="14"/>
        <v>-8</v>
      </c>
      <c r="E21" s="133">
        <f>COUNTIF('Fixtures and Results (2)'!D:D,'Setting (2)'!C21)+COUNTIF('Fixtures and Results (2)'!G:G,'Setting (2)'!C21)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(2)'!D20)</f>
        <v>0</v>
      </c>
      <c r="N21" s="132">
        <f t="shared" si="3"/>
        <v>0</v>
      </c>
      <c r="O21" s="132">
        <f>SUMPRODUCT(('Fixtures and Results (2)'!D$3:D$382='Setting (2)'!C21)*('Fixtures and Results (2)'!E$3:E$382&gt;'Fixtures and Results (2)'!F$3:F$382))</f>
        <v>0</v>
      </c>
      <c r="P21" s="132">
        <f>SUMPRODUCT(('Fixtures and Results (2)'!D$3:D$382='Setting (2)'!C21)*('Fixtures and Results (2)'!E$3:E$382='Fixtures and Results (2)'!F$3:F$382)*('Fixtures and Results (2)'!E$3:E$382&lt;&gt;""))</f>
        <v>0</v>
      </c>
      <c r="Q21" s="132">
        <f>SUMPRODUCT(('Fixtures and Results (2)'!D$3:D$382='Setting (2)'!C21)*('Fixtures and Results (2)'!E$3:E$382&lt;'Fixtures and Results (2)'!F$3:F$382))</f>
        <v>0</v>
      </c>
      <c r="R21" s="132">
        <f>SUMIF('Fixtures and Results (2)'!D$3:D$382,'Setting (2)'!C21,'Fixtures and Results (2)'!E$3:E$382)</f>
        <v>0</v>
      </c>
      <c r="S21" s="132">
        <f>SUMIF('Fixtures and Results (2)'!D$3:D$382,'Setting (2)'!C21,'Fixtures and Results (2)'!F$3:F$382)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(2)'!G$3:G$382='Setting (2)'!C21)*('Fixtures and Results (2)'!E$3:E$382&lt;'Fixtures and Results (2)'!F$3:F$382))</f>
        <v>0</v>
      </c>
      <c r="X21" s="132">
        <f>SUMPRODUCT(('Fixtures and Results (2)'!G$3:G$382='Setting (2)'!C21)*('Fixtures and Results (2)'!E$3:E$382='Fixtures and Results (2)'!F$3:F$382)*('Fixtures and Results (2)'!F$3:F$382&lt;&gt;""))</f>
        <v>0</v>
      </c>
      <c r="Y21" s="132">
        <f>SUMPRODUCT(('Fixtures and Results (2)'!G$3:G$382='Setting (2)'!C21)*('Fixtures and Results (2)'!E$3:E$382&gt;'Fixtures and Results (2)'!F$3:F$382))</f>
        <v>0</v>
      </c>
      <c r="Z21" s="132">
        <f>SUMIF('Fixtures and Results (2)'!G$3:G$382,'Setting (2)'!C21,'Fixtures and Results (2)'!F$3:F$382)</f>
        <v>0</v>
      </c>
      <c r="AA21" s="132">
        <f>SUMIF('Fixtures and Results (2)'!G$3:G$382,'Setting (2)'!C21,'Fixtures and Results (2)'!E$3:E$382)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9</v>
      </c>
      <c r="AE21" s="132">
        <f t="shared" si="11"/>
        <v>1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(2)'!D21&lt;&gt;"",'Initial Setup (2)'!E21,0)</f>
        <v>0</v>
      </c>
      <c r="D22" s="136">
        <f t="shared" si="14"/>
        <v>-9</v>
      </c>
      <c r="E22" s="133">
        <f>COUNTIF('Fixtures and Results (2)'!D:D,'Setting (2)'!C22)+COUNTIF('Fixtures and Results (2)'!G:G,'Setting (2)'!C22)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(2)'!D21)</f>
        <v>0</v>
      </c>
      <c r="N22" s="132">
        <f t="shared" si="3"/>
        <v>0</v>
      </c>
      <c r="O22" s="132">
        <f>SUMPRODUCT(('Fixtures and Results (2)'!D$3:D$382='Setting (2)'!C22)*('Fixtures and Results (2)'!E$3:E$382&gt;'Fixtures and Results (2)'!F$3:F$382))</f>
        <v>0</v>
      </c>
      <c r="P22" s="132">
        <f>SUMPRODUCT(('Fixtures and Results (2)'!D$3:D$382='Setting (2)'!C22)*('Fixtures and Results (2)'!E$3:E$382='Fixtures and Results (2)'!F$3:F$382)*('Fixtures and Results (2)'!E$3:E$382&lt;&gt;""))</f>
        <v>0</v>
      </c>
      <c r="Q22" s="132">
        <f>SUMPRODUCT(('Fixtures and Results (2)'!D$3:D$382='Setting (2)'!C22)*('Fixtures and Results (2)'!E$3:E$382&lt;'Fixtures and Results (2)'!F$3:F$382))</f>
        <v>0</v>
      </c>
      <c r="R22" s="132">
        <f>SUMIF('Fixtures and Results (2)'!D$3:D$382,'Setting (2)'!C22,'Fixtures and Results (2)'!E$3:E$382)</f>
        <v>0</v>
      </c>
      <c r="S22" s="132">
        <f>SUMIF('Fixtures and Results (2)'!D$3:D$382,'Setting (2)'!C22,'Fixtures and Results (2)'!F$3:F$382)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(2)'!G$3:G$382='Setting (2)'!C22)*('Fixtures and Results (2)'!E$3:E$382&lt;'Fixtures and Results (2)'!F$3:F$382))</f>
        <v>0</v>
      </c>
      <c r="X22" s="132">
        <f>SUMPRODUCT(('Fixtures and Results (2)'!G$3:G$382='Setting (2)'!C22)*('Fixtures and Results (2)'!E$3:E$382='Fixtures and Results (2)'!F$3:F$382)*('Fixtures and Results (2)'!F$3:F$382&lt;&gt;""))</f>
        <v>0</v>
      </c>
      <c r="Y22" s="132">
        <f>SUMPRODUCT(('Fixtures and Results (2)'!G$3:G$382='Setting (2)'!C22)*('Fixtures and Results (2)'!E$3:E$382&gt;'Fixtures and Results (2)'!F$3:F$382))</f>
        <v>0</v>
      </c>
      <c r="Z22" s="132">
        <f>SUMIF('Fixtures and Results (2)'!G$3:G$382,'Setting (2)'!C22,'Fixtures and Results (2)'!F$3:F$382)</f>
        <v>0</v>
      </c>
      <c r="AA22" s="132">
        <f>SUMIF('Fixtures and Results (2)'!G$3:G$382,'Setting (2)'!C22,'Fixtures and Results (2)'!E$3:E$382)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9</v>
      </c>
      <c r="AE22" s="132">
        <f t="shared" si="11"/>
        <v>1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(2)'!D22&lt;&gt;"",'Initial Setup (2)'!E22,0)</f>
        <v>0</v>
      </c>
      <c r="D23" s="136">
        <f t="shared" si="14"/>
        <v>-10</v>
      </c>
      <c r="E23" s="133">
        <f>COUNTIF('Fixtures and Results (2)'!D:D,'Setting (2)'!C23)+COUNTIF('Fixtures and Results (2)'!G:G,'Setting (2)'!C23)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(2)'!D22)</f>
        <v>0</v>
      </c>
      <c r="N23" s="132">
        <f t="shared" si="3"/>
        <v>0</v>
      </c>
      <c r="O23" s="132">
        <f>SUMPRODUCT(('Fixtures and Results (2)'!D$3:D$382='Setting (2)'!C23)*('Fixtures and Results (2)'!E$3:E$382&gt;'Fixtures and Results (2)'!F$3:F$382))</f>
        <v>0</v>
      </c>
      <c r="P23" s="132">
        <f>SUMPRODUCT(('Fixtures and Results (2)'!D$3:D$382='Setting (2)'!C23)*('Fixtures and Results (2)'!E$3:E$382='Fixtures and Results (2)'!F$3:F$382)*('Fixtures and Results (2)'!E$3:E$382&lt;&gt;""))</f>
        <v>0</v>
      </c>
      <c r="Q23" s="132">
        <f>SUMPRODUCT(('Fixtures and Results (2)'!D$3:D$382='Setting (2)'!C23)*('Fixtures and Results (2)'!E$3:E$382&lt;'Fixtures and Results (2)'!F$3:F$382))</f>
        <v>0</v>
      </c>
      <c r="R23" s="132">
        <f>SUMIF('Fixtures and Results (2)'!D$3:D$382,'Setting (2)'!C23,'Fixtures and Results (2)'!E$3:E$382)</f>
        <v>0</v>
      </c>
      <c r="S23" s="132">
        <f>SUMIF('Fixtures and Results (2)'!D$3:D$382,'Setting (2)'!C23,'Fixtures and Results (2)'!F$3:F$382)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(2)'!G$3:G$382='Setting (2)'!C23)*('Fixtures and Results (2)'!E$3:E$382&lt;'Fixtures and Results (2)'!F$3:F$382))</f>
        <v>0</v>
      </c>
      <c r="X23" s="132">
        <f>SUMPRODUCT(('Fixtures and Results (2)'!G$3:G$382='Setting (2)'!C23)*('Fixtures and Results (2)'!E$3:E$382='Fixtures and Results (2)'!F$3:F$382)*('Fixtures and Results (2)'!F$3:F$382&lt;&gt;""))</f>
        <v>0</v>
      </c>
      <c r="Y23" s="132">
        <f>SUMPRODUCT(('Fixtures and Results (2)'!G$3:G$382='Setting (2)'!C23)*('Fixtures and Results (2)'!E$3:E$382&gt;'Fixtures and Results (2)'!F$3:F$382))</f>
        <v>0</v>
      </c>
      <c r="Z23" s="132">
        <f>SUMIF('Fixtures and Results (2)'!G$3:G$382,'Setting (2)'!C23,'Fixtures and Results (2)'!F$3:F$382)</f>
        <v>0</v>
      </c>
      <c r="AA23" s="132">
        <f>SUMIF('Fixtures and Results (2)'!G$3:G$382,'Setting (2)'!C23,'Fixtures and Results (2)'!E$3:E$382)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9</v>
      </c>
      <c r="AE23" s="132">
        <f t="shared" si="11"/>
        <v>1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(2)'!D23&lt;&gt;"",'Initial Setup (2)'!E23,0)</f>
        <v>0</v>
      </c>
      <c r="D24" s="136">
        <f t="shared" si="14"/>
        <v>-11</v>
      </c>
      <c r="E24" s="133">
        <f>COUNTIF('Fixtures and Results (2)'!D:D,'Setting (2)'!C24)+COUNTIF('Fixtures and Results (2)'!G:G,'Setting (2)'!C24)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(2)'!D23)</f>
        <v>0</v>
      </c>
      <c r="N24" s="132">
        <f>O24+P24+Q24</f>
        <v>0</v>
      </c>
      <c r="O24" s="132">
        <f>SUMPRODUCT(('Fixtures and Results (2)'!D$3:D$382='Setting (2)'!C24)*('Fixtures and Results (2)'!E$3:E$382&gt;'Fixtures and Results (2)'!F$3:F$382))</f>
        <v>0</v>
      </c>
      <c r="P24" s="132">
        <f>SUMPRODUCT(('Fixtures and Results (2)'!D$3:D$382='Setting (2)'!C24)*('Fixtures and Results (2)'!E$3:E$382='Fixtures and Results (2)'!F$3:F$382)*('Fixtures and Results (2)'!E$3:E$382&lt;&gt;""))</f>
        <v>0</v>
      </c>
      <c r="Q24" s="132">
        <f>SUMPRODUCT(('Fixtures and Results (2)'!D$3:D$382='Setting (2)'!C24)*('Fixtures and Results (2)'!E$3:E$382&lt;'Fixtures and Results (2)'!F$3:F$382))</f>
        <v>0</v>
      </c>
      <c r="R24" s="132">
        <f>SUMIF('Fixtures and Results (2)'!D$3:D$382,'Setting (2)'!C24,'Fixtures and Results (2)'!E$3:E$382)</f>
        <v>0</v>
      </c>
      <c r="S24" s="132">
        <f>SUMIF('Fixtures and Results (2)'!D$3:D$382,'Setting (2)'!C24,'Fixtures and Results (2)'!F$3:F$382)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(2)'!G$3:G$382='Setting (2)'!C24)*('Fixtures and Results (2)'!E$3:E$382&lt;'Fixtures and Results (2)'!F$3:F$382))</f>
        <v>0</v>
      </c>
      <c r="X24" s="132">
        <f>SUMPRODUCT(('Fixtures and Results (2)'!G$3:G$382='Setting (2)'!C24)*('Fixtures and Results (2)'!E$3:E$382='Fixtures and Results (2)'!F$3:F$382)*('Fixtures and Results (2)'!F$3:F$382&lt;&gt;""))</f>
        <v>0</v>
      </c>
      <c r="Y24" s="132">
        <f>SUMPRODUCT(('Fixtures and Results (2)'!G$3:G$382='Setting (2)'!C24)*('Fixtures and Results (2)'!E$3:E$382&gt;'Fixtures and Results (2)'!F$3:F$382))</f>
        <v>0</v>
      </c>
      <c r="Z24" s="132">
        <f>SUMIF('Fixtures and Results (2)'!G$3:G$382,'Setting (2)'!C24,'Fixtures and Results (2)'!F$3:F$382)</f>
        <v>0</v>
      </c>
      <c r="AA24" s="132">
        <f>SUMIF('Fixtures and Results (2)'!G$3:G$382,'Setting (2)'!C24,'Fixtures and Results (2)'!E$3:E$382)</f>
        <v>0</v>
      </c>
      <c r="AB24" s="132">
        <f>Z24-AA24</f>
        <v>0</v>
      </c>
      <c r="AC24" s="132">
        <f>W24*3+X24*1</f>
        <v>0</v>
      </c>
      <c r="AD24" s="132">
        <f t="shared" si="10"/>
        <v>9</v>
      </c>
      <c r="AE24" s="132">
        <f t="shared" si="11"/>
        <v>1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(2)'!D24&lt;&gt;"",'Initial Setup (2)'!E24,0)</f>
        <v>0</v>
      </c>
      <c r="D25" s="136">
        <f t="shared" si="14"/>
        <v>-12</v>
      </c>
      <c r="E25" s="133">
        <f>COUNTIF('Fixtures and Results (2)'!D:D,'Setting (2)'!C25)+COUNTIF('Fixtures and Results (2)'!G:G,'Setting (2)'!C25)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(2)'!D24)</f>
        <v>0</v>
      </c>
      <c r="N25" s="132">
        <f>O25+P25+Q25</f>
        <v>0</v>
      </c>
      <c r="O25" s="132">
        <f>SUMPRODUCT(('Fixtures and Results (2)'!D$3:D$382='Setting (2)'!C25)*('Fixtures and Results (2)'!E$3:E$382&gt;'Fixtures and Results (2)'!F$3:F$382))</f>
        <v>0</v>
      </c>
      <c r="P25" s="132">
        <f>SUMPRODUCT(('Fixtures and Results (2)'!D$3:D$382='Setting (2)'!C25)*('Fixtures and Results (2)'!E$3:E$382='Fixtures and Results (2)'!F$3:F$382)*('Fixtures and Results (2)'!E$3:E$382&lt;&gt;""))</f>
        <v>0</v>
      </c>
      <c r="Q25" s="132">
        <f>SUMPRODUCT(('Fixtures and Results (2)'!D$3:D$382='Setting (2)'!C25)*('Fixtures and Results (2)'!E$3:E$382&lt;'Fixtures and Results (2)'!F$3:F$382))</f>
        <v>0</v>
      </c>
      <c r="R25" s="132">
        <f>SUMIF('Fixtures and Results (2)'!D$3:D$382,'Setting (2)'!C25,'Fixtures and Results (2)'!E$3:E$382)</f>
        <v>0</v>
      </c>
      <c r="S25" s="132">
        <f>SUMIF('Fixtures and Results (2)'!D$3:D$382,'Setting (2)'!C25,'Fixtures and Results (2)'!F$3:F$382)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(2)'!G$3:G$382='Setting (2)'!C25)*('Fixtures and Results (2)'!E$3:E$382&lt;'Fixtures and Results (2)'!F$3:F$382))</f>
        <v>0</v>
      </c>
      <c r="X25" s="132">
        <f>SUMPRODUCT(('Fixtures and Results (2)'!G$3:G$382='Setting (2)'!C25)*('Fixtures and Results (2)'!E$3:E$382='Fixtures and Results (2)'!F$3:F$382)*('Fixtures and Results (2)'!F$3:F$382&lt;&gt;""))</f>
        <v>0</v>
      </c>
      <c r="Y25" s="132">
        <f>SUMPRODUCT(('Fixtures and Results (2)'!G$3:G$382='Setting (2)'!C25)*('Fixtures and Results (2)'!E$3:E$382&gt;'Fixtures and Results (2)'!F$3:F$382))</f>
        <v>0</v>
      </c>
      <c r="Z25" s="132">
        <f>SUMIF('Fixtures and Results (2)'!G$3:G$382,'Setting (2)'!C25,'Fixtures and Results (2)'!F$3:F$382)</f>
        <v>0</v>
      </c>
      <c r="AA25" s="132">
        <f>SUMIF('Fixtures and Results (2)'!G$3:G$382,'Setting (2)'!C25,'Fixtures and Results (2)'!E$3:E$382)</f>
        <v>0</v>
      </c>
      <c r="AB25" s="132">
        <f>Z25-AA25</f>
        <v>0</v>
      </c>
      <c r="AC25" s="132">
        <f>W25*3+X25*1</f>
        <v>0</v>
      </c>
      <c r="AD25" s="132">
        <f t="shared" si="10"/>
        <v>9</v>
      </c>
      <c r="AE25" s="132">
        <f t="shared" si="11"/>
        <v>1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(2)'!D25&lt;&gt;"",'Initial Setup (2)'!E25,0)</f>
        <v>0</v>
      </c>
      <c r="D26" s="136">
        <f t="shared" si="14"/>
        <v>-13</v>
      </c>
      <c r="E26" s="133">
        <f>COUNTIF('Fixtures and Results (2)'!D:D,'Setting (2)'!C26)+COUNTIF('Fixtures and Results (2)'!G:G,'Setting (2)'!C26)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(2)'!D25)</f>
        <v>0</v>
      </c>
      <c r="N26" s="132">
        <f>O26+P26+Q26</f>
        <v>0</v>
      </c>
      <c r="O26" s="132">
        <f>SUMPRODUCT(('Fixtures and Results (2)'!D$3:D$382='Setting (2)'!C26)*('Fixtures and Results (2)'!E$3:E$382&gt;'Fixtures and Results (2)'!F$3:F$382))</f>
        <v>0</v>
      </c>
      <c r="P26" s="132">
        <f>SUMPRODUCT(('Fixtures and Results (2)'!D$3:D$382='Setting (2)'!C26)*('Fixtures and Results (2)'!E$3:E$382='Fixtures and Results (2)'!F$3:F$382)*('Fixtures and Results (2)'!E$3:E$382&lt;&gt;""))</f>
        <v>0</v>
      </c>
      <c r="Q26" s="132">
        <f>SUMPRODUCT(('Fixtures and Results (2)'!D$3:D$382='Setting (2)'!C26)*('Fixtures and Results (2)'!E$3:E$382&lt;'Fixtures and Results (2)'!F$3:F$382))</f>
        <v>0</v>
      </c>
      <c r="R26" s="132">
        <f>SUMIF('Fixtures and Results (2)'!D$3:D$382,'Setting (2)'!C26,'Fixtures and Results (2)'!E$3:E$382)</f>
        <v>0</v>
      </c>
      <c r="S26" s="132">
        <f>SUMIF('Fixtures and Results (2)'!D$3:D$382,'Setting (2)'!C26,'Fixtures and Results (2)'!F$3:F$382)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(2)'!G$3:G$382='Setting (2)'!C26)*('Fixtures and Results (2)'!E$3:E$382&lt;'Fixtures and Results (2)'!F$3:F$382))</f>
        <v>0</v>
      </c>
      <c r="X26" s="132">
        <f>SUMPRODUCT(('Fixtures and Results (2)'!G$3:G$382='Setting (2)'!C26)*('Fixtures and Results (2)'!E$3:E$382='Fixtures and Results (2)'!F$3:F$382)*('Fixtures and Results (2)'!F$3:F$382&lt;&gt;""))</f>
        <v>0</v>
      </c>
      <c r="Y26" s="132">
        <f>SUMPRODUCT(('Fixtures and Results (2)'!G$3:G$382='Setting (2)'!C26)*('Fixtures and Results (2)'!E$3:E$382&gt;'Fixtures and Results (2)'!F$3:F$382))</f>
        <v>0</v>
      </c>
      <c r="Z26" s="132">
        <f>SUMIF('Fixtures and Results (2)'!G$3:G$382,'Setting (2)'!C26,'Fixtures and Results (2)'!F$3:F$382)</f>
        <v>0</v>
      </c>
      <c r="AA26" s="132">
        <f>SUMIF('Fixtures and Results (2)'!G$3:G$382,'Setting (2)'!C26,'Fixtures and Results (2)'!E$3:E$382)</f>
        <v>0</v>
      </c>
      <c r="AB26" s="132">
        <f>Z26-AA26</f>
        <v>0</v>
      </c>
      <c r="AC26" s="132">
        <f>W26*3+X26*1</f>
        <v>0</v>
      </c>
      <c r="AD26" s="132">
        <f t="shared" si="10"/>
        <v>9</v>
      </c>
      <c r="AE26" s="132">
        <f t="shared" si="11"/>
        <v>1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(2)'!D26&lt;&gt;"",'Initial Setup (2)'!E26,0)</f>
        <v>0</v>
      </c>
      <c r="D27" s="136">
        <f t="shared" si="14"/>
        <v>-14</v>
      </c>
      <c r="E27" s="133">
        <f>COUNTIF('Fixtures and Results (2)'!D:D,'Setting (2)'!C27)+COUNTIF('Fixtures and Results (2)'!G:G,'Setting (2)'!C27)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(2)'!D26)</f>
        <v>0</v>
      </c>
      <c r="N27" s="132">
        <f>O27+P27+Q27</f>
        <v>0</v>
      </c>
      <c r="O27" s="132">
        <f>SUMPRODUCT(('Fixtures and Results (2)'!D$3:D$382='Setting (2)'!C27)*('Fixtures and Results (2)'!E$3:E$382&gt;'Fixtures and Results (2)'!F$3:F$382))</f>
        <v>0</v>
      </c>
      <c r="P27" s="132">
        <f>SUMPRODUCT(('Fixtures and Results (2)'!D$3:D$382='Setting (2)'!C27)*('Fixtures and Results (2)'!E$3:E$382='Fixtures and Results (2)'!F$3:F$382)*('Fixtures and Results (2)'!E$3:E$382&lt;&gt;""))</f>
        <v>0</v>
      </c>
      <c r="Q27" s="132">
        <f>SUMPRODUCT(('Fixtures and Results (2)'!D$3:D$382='Setting (2)'!C27)*('Fixtures and Results (2)'!E$3:E$382&lt;'Fixtures and Results (2)'!F$3:F$382))</f>
        <v>0</v>
      </c>
      <c r="R27" s="132">
        <f>SUMIF('Fixtures and Results (2)'!D$3:D$382,'Setting (2)'!C27,'Fixtures and Results (2)'!E$3:E$382)</f>
        <v>0</v>
      </c>
      <c r="S27" s="132">
        <f>SUMIF('Fixtures and Results (2)'!D$3:D$382,'Setting (2)'!C27,'Fixtures and Results (2)'!F$3:F$382)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(2)'!G$3:G$382='Setting (2)'!C27)*('Fixtures and Results (2)'!E$3:E$382&lt;'Fixtures and Results (2)'!F$3:F$382))</f>
        <v>0</v>
      </c>
      <c r="X27" s="132">
        <f>SUMPRODUCT(('Fixtures and Results (2)'!G$3:G$382='Setting (2)'!C27)*('Fixtures and Results (2)'!E$3:E$382='Fixtures and Results (2)'!F$3:F$382)*('Fixtures and Results (2)'!F$3:F$382&lt;&gt;""))</f>
        <v>0</v>
      </c>
      <c r="Y27" s="132">
        <f>SUMPRODUCT(('Fixtures and Results (2)'!G$3:G$382='Setting (2)'!C27)*('Fixtures and Results (2)'!E$3:E$382&gt;'Fixtures and Results (2)'!F$3:F$382))</f>
        <v>0</v>
      </c>
      <c r="Z27" s="132">
        <f>SUMIF('Fixtures and Results (2)'!G$3:G$382,'Setting (2)'!C27,'Fixtures and Results (2)'!F$3:F$382)</f>
        <v>0</v>
      </c>
      <c r="AA27" s="132">
        <f>SUMIF('Fixtures and Results (2)'!G$3:G$382,'Setting (2)'!C27,'Fixtures and Results (2)'!E$3:E$382)</f>
        <v>0</v>
      </c>
      <c r="AB27" s="132">
        <f>Z27-AA27</f>
        <v>0</v>
      </c>
      <c r="AC27" s="132">
        <f>W27*3+X27*1</f>
        <v>0</v>
      </c>
      <c r="AD27" s="132">
        <f t="shared" si="10"/>
        <v>9</v>
      </c>
      <c r="AE27" s="132">
        <f t="shared" si="11"/>
        <v>1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L10" sqref="L10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(2)'!D3</f>
        <v>1</v>
      </c>
      <c r="C3" s="130" t="str">
        <f>IF(B3&lt;&gt;"",'Initial Setup (2)'!E3,"")</f>
        <v>ANTALYASPOR (TUR)</v>
      </c>
      <c r="D3" s="138"/>
    </row>
    <row r="4" spans="2:4" ht="15" customHeight="1">
      <c r="B4" s="133">
        <f>'Initial Setup (2)'!D4</f>
        <v>2</v>
      </c>
      <c r="C4" s="130" t="str">
        <f>IF(B4&lt;&gt;"",'Initial Setup (2)'!E4,"")</f>
        <v>PORTO (POR)</v>
      </c>
      <c r="D4" s="138"/>
    </row>
    <row r="5" spans="2:4" ht="15" customHeight="1">
      <c r="B5" s="133">
        <f>'Initial Setup (2)'!D5</f>
        <v>3</v>
      </c>
      <c r="C5" s="130" t="str">
        <f>IF(B5&lt;&gt;"",'Initial Setup (2)'!E5,"")</f>
        <v>CRVENA ZVEDZA (SRB)</v>
      </c>
      <c r="D5" s="138"/>
    </row>
    <row r="6" spans="2:4" ht="15" customHeight="1">
      <c r="B6" s="133">
        <f>'Initial Setup (2)'!D6</f>
        <v>4</v>
      </c>
      <c r="C6" s="130" t="str">
        <f>IF(B6&lt;&gt;"",'Initial Setup (2)'!E6,"")</f>
        <v>FENERBAHÇE (TUR)</v>
      </c>
      <c r="D6" s="138"/>
    </row>
    <row r="7" spans="2:4" ht="15" customHeight="1">
      <c r="B7" s="133">
        <f>'Initial Setup (2)'!D7</f>
        <v>5</v>
      </c>
      <c r="C7" s="130" t="str">
        <f>IF(B7&lt;&gt;"",'Initial Setup (2)'!E7,"")</f>
        <v>HAMBURG (GER)</v>
      </c>
      <c r="D7" s="138"/>
    </row>
    <row r="8" spans="2:4" ht="15" customHeight="1">
      <c r="B8" s="133">
        <f>'Initial Setup (2)'!D8</f>
        <v>6</v>
      </c>
      <c r="C8" s="130" t="str">
        <f>IF(B8&lt;&gt;"",'Initial Setup (2)'!E8,"")</f>
        <v>KRC GENK (BEL)</v>
      </c>
      <c r="D8" s="138"/>
    </row>
    <row r="9" spans="2:4" ht="15" customHeight="1">
      <c r="B9" s="133">
        <f>'Initial Setup (2)'!D9</f>
        <v>7</v>
      </c>
      <c r="C9" s="130" t="str">
        <f>IF(B9&lt;&gt;"",'Initial Setup (2)'!E9,"")</f>
        <v>LEICESTER CITY(ENG)</v>
      </c>
      <c r="D9" s="138"/>
    </row>
    <row r="10" spans="2:4" ht="15" customHeight="1">
      <c r="B10" s="133">
        <f>'Initial Setup (2)'!D10</f>
        <v>8</v>
      </c>
      <c r="C10" s="130" t="str">
        <f>IF(B10&lt;&gt;"",'Initial Setup (2)'!E10,"")</f>
        <v>METZ (FRA)</v>
      </c>
      <c r="D10" s="138"/>
    </row>
    <row r="11" spans="2:4" ht="15" customHeight="1">
      <c r="B11" s="133">
        <f>'Initial Setup (2)'!D11</f>
        <v>9</v>
      </c>
      <c r="C11" s="130" t="str">
        <f>IF(B11&lt;&gt;"",'Initial Setup (2)'!E11,"")</f>
        <v>ASPIRE ACADEMY (QAT)</v>
      </c>
      <c r="D11" s="138"/>
    </row>
    <row r="12" spans="2:4" ht="15" customHeight="1">
      <c r="B12" s="133" t="str">
        <f>'Initial Setup (2)'!D12</f>
        <v/>
      </c>
      <c r="C12" s="130" t="str">
        <f>IF(B12&lt;&gt;"",'Initial Setup (2)'!E12,"")</f>
        <v/>
      </c>
      <c r="D12" s="138"/>
    </row>
    <row r="13" spans="2:4" ht="15" customHeight="1">
      <c r="B13" s="133" t="str">
        <f>'Initial Setup (2)'!D13</f>
        <v/>
      </c>
      <c r="C13" s="130" t="str">
        <f>IF(B13&lt;&gt;"",'Initial Setup (2)'!E13,"")</f>
        <v/>
      </c>
      <c r="D13" s="138"/>
    </row>
    <row r="14" spans="2:4" ht="15" customHeight="1">
      <c r="B14" s="133" t="str">
        <f>'Initial Setup (2)'!D14</f>
        <v/>
      </c>
      <c r="C14" s="130" t="str">
        <f>IF(B14&lt;&gt;"",'Initial Setup (2)'!E14,"")</f>
        <v/>
      </c>
      <c r="D14" s="138"/>
    </row>
    <row r="15" spans="2:4" ht="15" customHeight="1">
      <c r="B15" s="133" t="str">
        <f>'Initial Setup (2)'!D15</f>
        <v/>
      </c>
      <c r="C15" s="130" t="str">
        <f>IF(B15&lt;&gt;"",'Initial Setup (2)'!E15,"")</f>
        <v/>
      </c>
      <c r="D15" s="138"/>
    </row>
    <row r="16" spans="2:4" ht="15" customHeight="1">
      <c r="B16" s="133" t="str">
        <f>'Initial Setup (2)'!D16</f>
        <v/>
      </c>
      <c r="C16" s="130" t="str">
        <f>IF(B16&lt;&gt;"",'Initial Setup (2)'!E16,"")</f>
        <v/>
      </c>
      <c r="D16" s="138"/>
    </row>
    <row r="17" spans="2:4" ht="15" customHeight="1">
      <c r="B17" s="133" t="str">
        <f>'Initial Setup (2)'!D17</f>
        <v/>
      </c>
      <c r="C17" s="130" t="str">
        <f>IF(B17&lt;&gt;"",'Initial Setup (2)'!E17,"")</f>
        <v/>
      </c>
      <c r="D17" s="138"/>
    </row>
    <row r="18" spans="2:4" ht="15" customHeight="1">
      <c r="B18" s="133" t="str">
        <f>'Initial Setup (2)'!D18</f>
        <v/>
      </c>
      <c r="C18" s="130" t="str">
        <f>IF(B18&lt;&gt;"",'Initial Setup (2)'!E18,"")</f>
        <v/>
      </c>
      <c r="D18" s="138"/>
    </row>
    <row r="19" spans="2:4" ht="15" customHeight="1">
      <c r="B19" s="133" t="str">
        <f>'Initial Setup (2)'!D19</f>
        <v/>
      </c>
      <c r="C19" s="130" t="str">
        <f>IF(B19&lt;&gt;"",'Initial Setup (2)'!E19,"")</f>
        <v/>
      </c>
      <c r="D19" s="138"/>
    </row>
    <row r="20" spans="2:4" ht="15" customHeight="1">
      <c r="B20" s="133" t="str">
        <f>'Initial Setup (2)'!D20</f>
        <v/>
      </c>
      <c r="C20" s="130" t="str">
        <f>IF(B20&lt;&gt;"",'Initial Setup (2)'!E20,"")</f>
        <v/>
      </c>
      <c r="D20" s="138"/>
    </row>
    <row r="21" spans="2:4" ht="15" customHeight="1">
      <c r="B21" s="133" t="str">
        <f>'Initial Setup (2)'!D21</f>
        <v/>
      </c>
      <c r="C21" s="130" t="str">
        <f>IF(B21&lt;&gt;"",'Initial Setup (2)'!E21,"")</f>
        <v/>
      </c>
      <c r="D21" s="138"/>
    </row>
    <row r="22" spans="2:4" ht="15" customHeight="1">
      <c r="B22" s="133" t="str">
        <f>'Initial Setup (2)'!D22</f>
        <v/>
      </c>
      <c r="C22" s="130" t="str">
        <f>IF(B22&lt;&gt;"",'Initial Setup (2)'!E22,"")</f>
        <v/>
      </c>
      <c r="D22" s="138"/>
    </row>
    <row r="23" spans="2:4" ht="15" customHeight="1">
      <c r="B23" s="133" t="str">
        <f>'Initial Setup (2)'!D23</f>
        <v/>
      </c>
      <c r="C23" s="130" t="str">
        <f>IF(B23&lt;&gt;"",'Initial Setup (2)'!E23,"")</f>
        <v/>
      </c>
      <c r="D23" s="138"/>
    </row>
    <row r="24" spans="2:4" ht="15" customHeight="1">
      <c r="B24" s="133" t="str">
        <f>'Initial Setup (2)'!D24</f>
        <v/>
      </c>
      <c r="C24" s="130" t="str">
        <f>IF(B24&lt;&gt;"",'Initial Setup (2)'!E24,"")</f>
        <v/>
      </c>
      <c r="D24" s="138"/>
    </row>
    <row r="25" spans="2:4" ht="15" customHeight="1">
      <c r="B25" s="133" t="str">
        <f>'Initial Setup (2)'!D25</f>
        <v/>
      </c>
      <c r="C25" s="130" t="str">
        <f>IF(B25&lt;&gt;"",'Initial Setup (2)'!E25,"")</f>
        <v/>
      </c>
      <c r="D25" s="138"/>
    </row>
    <row r="26" spans="2:4" ht="15" customHeight="1">
      <c r="B26" s="133" t="str">
        <f>'Initial Setup (2)'!D26</f>
        <v/>
      </c>
      <c r="C26" s="130" t="str">
        <f>IF(B26&lt;&gt;"",'Initial Setup (2)'!E26,"")</f>
        <v/>
      </c>
      <c r="D26" s="138"/>
    </row>
  </sheetData>
  <conditionalFormatting sqref="B3:C26">
    <cfRule type="expression" dxfId="193" priority="1" stopIfTrue="1">
      <formula>$B3&lt;&gt;""</formula>
    </cfRule>
  </conditionalFormatting>
  <conditionalFormatting sqref="D3:D26">
    <cfRule type="expression" dxfId="192" priority="2" stopIfTrue="1">
      <formula>$B3&lt;&gt;""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E12" sqref="E12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GROUPS!D6</f>
        <v>AIK SOLNA (SWE)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GROUPS!D7</f>
        <v>BEŞİKTAŞ (TUR)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GROUPS!D8</f>
        <v>CELTA VIGO (ESP)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GROUPS!D9</f>
        <v>CHELSEA (ENG)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GROUPS!D10</f>
        <v>KARŞIYAKA (TUR)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GROUPS!D11</f>
        <v>KAYSERİSPOR (TUR)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GROUPS!D12</f>
        <v>ODENSE (DEN)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GROUPS!D13</f>
        <v>ST PAULI (GER)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GROUPS!D14</f>
        <v>ZENIT (RUS)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191" priority="1" stopIfTrue="1">
      <formula>AND($D3&gt;$B$2,$E3&lt;&gt;"")</formula>
    </cfRule>
  </conditionalFormatting>
  <conditionalFormatting sqref="E3:E26">
    <cfRule type="expression" dxfId="190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L10" sqref="L10"/>
      <selection pane="topRight" activeCell="L10" sqref="L10"/>
      <selection pane="bottomLeft" activeCell="L10" sqref="L10"/>
      <selection pane="bottomRight" activeCell="F3" sqref="F3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FIX'!U17</f>
        <v>ST PAULI (GER)</v>
      </c>
      <c r="E3" s="118">
        <f>IF('DAY 1-2 FIX'!V17="","",'DAY 1-2 FIX'!V17)</f>
        <v>1</v>
      </c>
      <c r="F3" s="118">
        <f>IF('DAY 1-2 FIX'!W17="","",'DAY 1-2 FIX'!W17)</f>
        <v>0</v>
      </c>
      <c r="G3" s="147" t="str">
        <f>'DAY 1-2 FIX'!X17</f>
        <v>AIK SOLNA (SWE)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FIX'!U18</f>
        <v>BEŞİKTAŞ (TUR)</v>
      </c>
      <c r="E4" s="118">
        <f>IF('DAY 1-2 FIX'!V18="","",'DAY 1-2 FIX'!V18)</f>
        <v>1</v>
      </c>
      <c r="F4" s="118">
        <f>IF('DAY 1-2 FIX'!W18="","",'DAY 1-2 FIX'!W18)</f>
        <v>2</v>
      </c>
      <c r="G4" s="147" t="str">
        <f>'DAY 1-2 FIX'!X18</f>
        <v>ODENSE (DEN)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FIX'!U19</f>
        <v>KAYSERİSPOR (TUR)</v>
      </c>
      <c r="E5" s="118">
        <f>IF('DAY 1-2 FIX'!V19="","",'DAY 1-2 FIX'!V19)</f>
        <v>0</v>
      </c>
      <c r="F5" s="118">
        <f>IF('DAY 1-2 FIX'!W19="","",'DAY 1-2 FIX'!W19)</f>
        <v>1</v>
      </c>
      <c r="G5" s="147" t="str">
        <f>'DAY 1-2 FIX'!X19</f>
        <v>CELTA VIGO (ESP)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FIX'!U20</f>
        <v>CHELSEA (ENG)</v>
      </c>
      <c r="E6" s="118">
        <f>IF('DAY 1-2 FIX'!V20="","",'DAY 1-2 FIX'!V20)</f>
        <v>1</v>
      </c>
      <c r="F6" s="118">
        <f>IF('DAY 1-2 FIX'!W20="","",'DAY 1-2 FIX'!W20)</f>
        <v>0</v>
      </c>
      <c r="G6" s="147" t="str">
        <f>'DAY 1-2 FIX'!X20</f>
        <v>KARŞIYAKA (TUR)</v>
      </c>
    </row>
    <row r="7" spans="1:16" ht="12.75" customHeight="1">
      <c r="A7" s="141">
        <v>5</v>
      </c>
      <c r="B7" s="149"/>
      <c r="C7" s="150"/>
      <c r="D7" s="151" t="str">
        <f>'DAY 1-2 FIX'!U21</f>
        <v>ZENIT (RUS)</v>
      </c>
      <c r="E7" s="152"/>
      <c r="F7" s="152"/>
      <c r="G7" s="153" t="str">
        <f>'DAY 1-2 FIX'!X21</f>
        <v>BAY</v>
      </c>
    </row>
    <row r="8" spans="1:16" ht="12.75" customHeight="1">
      <c r="A8" s="141">
        <v>6</v>
      </c>
      <c r="B8" s="142"/>
      <c r="C8" s="143"/>
      <c r="D8" s="144" t="str">
        <f>'DAY 1-2 FIX'!U24</f>
        <v>ODENSE (DEN)</v>
      </c>
      <c r="E8" s="118">
        <f>IF('DAY 1-2 FIX'!V24="","",'DAY 1-2 FIX'!V24)</f>
        <v>1</v>
      </c>
      <c r="F8" s="118">
        <f>IF('DAY 1-2 FIX'!W24="","",'DAY 1-2 FIX'!W24)</f>
        <v>0</v>
      </c>
      <c r="G8" s="147" t="str">
        <f>'DAY 1-2 FIX'!X24</f>
        <v>ZENIT (RUS)</v>
      </c>
    </row>
    <row r="9" spans="1:16" ht="12.75" customHeight="1">
      <c r="A9" s="141">
        <v>7</v>
      </c>
      <c r="B9" s="142"/>
      <c r="C9" s="143"/>
      <c r="D9" s="144" t="str">
        <f>'DAY 1-2 FIX'!U25</f>
        <v>AIK SOLNA (SWE)</v>
      </c>
      <c r="E9" s="118">
        <f>IF('DAY 1-2 FIX'!V25="","",'DAY 1-2 FIX'!V25)</f>
        <v>1</v>
      </c>
      <c r="F9" s="118">
        <f>IF('DAY 1-2 FIX'!W25="","",'DAY 1-2 FIX'!W25)</f>
        <v>1</v>
      </c>
      <c r="G9" s="147" t="str">
        <f>'DAY 1-2 FIX'!X25</f>
        <v>KAYSERİSPOR (TUR)</v>
      </c>
    </row>
    <row r="10" spans="1:16" ht="12.75" customHeight="1">
      <c r="A10" s="141">
        <v>8</v>
      </c>
      <c r="B10" s="142"/>
      <c r="C10" s="143"/>
      <c r="D10" s="144" t="str">
        <f>'DAY 1-2 FIX'!U26</f>
        <v>KARŞIYAKA (TUR)</v>
      </c>
      <c r="E10" s="118">
        <f>IF('DAY 1-2 FIX'!V26="","",'DAY 1-2 FIX'!V26)</f>
        <v>1</v>
      </c>
      <c r="F10" s="118">
        <f>IF('DAY 1-2 FIX'!W26="","",'DAY 1-2 FIX'!W26)</f>
        <v>3</v>
      </c>
      <c r="G10" s="147" t="str">
        <f>'DAY 1-2 FIX'!X26</f>
        <v>BEŞİKTAŞ (TUR)</v>
      </c>
    </row>
    <row r="11" spans="1:16" ht="12.75" customHeight="1">
      <c r="A11" s="141">
        <v>9</v>
      </c>
      <c r="B11" s="142"/>
      <c r="C11" s="143"/>
      <c r="D11" s="144" t="str">
        <f>'DAY 1-2 FIX'!U27</f>
        <v>CELTA VIGO (ESP)</v>
      </c>
      <c r="E11" s="118">
        <f>IF('DAY 1-2 FIX'!V27="","",'DAY 1-2 FIX'!V27)</f>
        <v>0</v>
      </c>
      <c r="F11" s="118">
        <f>IF('DAY 1-2 FIX'!W27="","",'DAY 1-2 FIX'!W27)</f>
        <v>0</v>
      </c>
      <c r="G11" s="147" t="str">
        <f>'DAY 1-2 FIX'!X27</f>
        <v>CHELSEA (ENG)</v>
      </c>
    </row>
    <row r="12" spans="1:16" ht="12.75" customHeight="1">
      <c r="A12" s="141">
        <v>10</v>
      </c>
      <c r="B12" s="149"/>
      <c r="C12" s="150"/>
      <c r="D12" s="151" t="str">
        <f>'DAY 1-2 FIX'!U28</f>
        <v>ST PAULI (GER)</v>
      </c>
      <c r="E12" s="152"/>
      <c r="F12" s="152"/>
      <c r="G12" s="153" t="str">
        <f>'DAY 1-2 FIX'!X28</f>
        <v>BAY</v>
      </c>
    </row>
    <row r="13" spans="1:16" ht="12.75" customHeight="1">
      <c r="A13" s="141">
        <v>11</v>
      </c>
      <c r="B13" s="142"/>
      <c r="C13" s="143"/>
      <c r="D13" s="144" t="str">
        <f>'DAY 1-2 FIX'!U31</f>
        <v>KAYSERİSPOR (TUR)</v>
      </c>
      <c r="E13" s="118">
        <f>IF('DAY 1-2 FIX'!V31="","",'DAY 1-2 FIX'!V31)</f>
        <v>0</v>
      </c>
      <c r="F13" s="118">
        <f>IF('DAY 1-2 FIX'!W31="","",'DAY 1-2 FIX'!W31)</f>
        <v>0</v>
      </c>
      <c r="G13" s="147" t="str">
        <f>'DAY 1-2 FIX'!X31</f>
        <v>ST PAULI (GER)</v>
      </c>
    </row>
    <row r="14" spans="1:16" ht="12.75" customHeight="1">
      <c r="A14" s="141">
        <v>12</v>
      </c>
      <c r="B14" s="142"/>
      <c r="C14" s="143"/>
      <c r="D14" s="144" t="str">
        <f>'DAY 1-2 FIX'!U32</f>
        <v>ZENIT (RUS)</v>
      </c>
      <c r="E14" s="118">
        <f>IF('DAY 1-2 FIX'!V32="","",'DAY 1-2 FIX'!V32)</f>
        <v>4</v>
      </c>
      <c r="F14" s="118">
        <f>IF('DAY 1-2 FIX'!W32="","",'DAY 1-2 FIX'!W32)</f>
        <v>1</v>
      </c>
      <c r="G14" s="147" t="str">
        <f>'DAY 1-2 FIX'!X32</f>
        <v>KARŞIYAKA (TUR)</v>
      </c>
    </row>
    <row r="15" spans="1:16" ht="12.75" customHeight="1">
      <c r="A15" s="141">
        <v>13</v>
      </c>
      <c r="B15" s="142"/>
      <c r="C15" s="143"/>
      <c r="D15" s="144" t="str">
        <f>'DAY 1-2 FIX'!U33</f>
        <v>CHELSEA (ENG)</v>
      </c>
      <c r="E15" s="118">
        <f>IF('DAY 1-2 FIX'!V33="","",'DAY 1-2 FIX'!V33)</f>
        <v>1</v>
      </c>
      <c r="F15" s="118">
        <f>IF('DAY 1-2 FIX'!W33="","",'DAY 1-2 FIX'!W33)</f>
        <v>0</v>
      </c>
      <c r="G15" s="147" t="str">
        <f>'DAY 1-2 FIX'!X33</f>
        <v>AIK SOLNA (SWE)</v>
      </c>
    </row>
    <row r="16" spans="1:16" ht="12.75" customHeight="1">
      <c r="A16" s="141">
        <v>14</v>
      </c>
      <c r="B16" s="142"/>
      <c r="C16" s="143"/>
      <c r="D16" s="144" t="str">
        <f>'DAY 1-2 FIX'!U34</f>
        <v>BEŞİKTAŞ (TUR)</v>
      </c>
      <c r="E16" s="118">
        <f>IF('DAY 1-2 FIX'!V34="","",'DAY 1-2 FIX'!V34)</f>
        <v>1</v>
      </c>
      <c r="F16" s="118">
        <f>IF('DAY 1-2 FIX'!W34="","",'DAY 1-2 FIX'!W34)</f>
        <v>0</v>
      </c>
      <c r="G16" s="147" t="str">
        <f>'DAY 1-2 FIX'!X34</f>
        <v>CELTA VIGO (ESP)</v>
      </c>
    </row>
    <row r="17" spans="1:8" ht="12.75" customHeight="1">
      <c r="A17" s="141">
        <v>15</v>
      </c>
      <c r="B17" s="149"/>
      <c r="C17" s="150"/>
      <c r="D17" s="151" t="str">
        <f>'DAY 1-2 FIX'!U35</f>
        <v>ODENSE (DEN)</v>
      </c>
      <c r="E17" s="152"/>
      <c r="F17" s="152"/>
      <c r="G17" s="153" t="str">
        <f>'DAY 1-2 FIX'!X35</f>
        <v>BAY</v>
      </c>
    </row>
    <row r="18" spans="1:8" ht="12.75" customHeight="1">
      <c r="A18" s="141">
        <v>16</v>
      </c>
      <c r="B18" s="142"/>
      <c r="C18" s="145"/>
      <c r="D18" s="144" t="str">
        <f>'DAY 1-2 FIX'!U37</f>
        <v>KARŞIYAKA (TUR)</v>
      </c>
      <c r="E18" s="118">
        <f>IF('DAY 1-2 FIX'!V37="","",'DAY 1-2 FIX'!V37)</f>
        <v>0</v>
      </c>
      <c r="F18" s="118">
        <f>IF('DAY 1-2 FIX'!W37="","",'DAY 1-2 FIX'!W37)</f>
        <v>1</v>
      </c>
      <c r="G18" s="147" t="str">
        <f>'DAY 1-2 FIX'!X37</f>
        <v>ODENSE (DEN)</v>
      </c>
    </row>
    <row r="19" spans="1:8" ht="12.75" customHeight="1">
      <c r="A19" s="141">
        <v>17</v>
      </c>
      <c r="B19" s="142"/>
      <c r="C19" s="146"/>
      <c r="D19" s="144" t="str">
        <f>'DAY 1-2 FIX'!U38</f>
        <v>ST PAULI (GER)</v>
      </c>
      <c r="E19" s="118">
        <f>IF('DAY 1-2 FIX'!V38="","",'DAY 1-2 FIX'!V38)</f>
        <v>0</v>
      </c>
      <c r="F19" s="118">
        <f>IF('DAY 1-2 FIX'!W38="","",'DAY 1-2 FIX'!W38)</f>
        <v>0</v>
      </c>
      <c r="G19" s="147" t="str">
        <f>'DAY 1-2 FIX'!X38</f>
        <v>CHELSEA (ENG)</v>
      </c>
    </row>
    <row r="20" spans="1:8" ht="12.75" customHeight="1">
      <c r="A20" s="141">
        <v>18</v>
      </c>
      <c r="B20" s="142"/>
      <c r="C20" s="146"/>
      <c r="D20" s="144" t="str">
        <f>'DAY 1-2 FIX'!U39</f>
        <v>CELTA VIGO (ESP)</v>
      </c>
      <c r="E20" s="118">
        <f>IF('DAY 1-2 FIX'!V39="","",'DAY 1-2 FIX'!V39)</f>
        <v>2</v>
      </c>
      <c r="F20" s="118">
        <f>IF('DAY 1-2 FIX'!W39="","",'DAY 1-2 FIX'!W39)</f>
        <v>2</v>
      </c>
      <c r="G20" s="147" t="str">
        <f>'DAY 1-2 FIX'!X39</f>
        <v>ZENIT (RUS)</v>
      </c>
    </row>
    <row r="21" spans="1:8" ht="12.75" customHeight="1">
      <c r="A21" s="141">
        <v>19</v>
      </c>
      <c r="B21" s="142"/>
      <c r="C21" s="146"/>
      <c r="D21" s="144" t="str">
        <f>'DAY 1-2 FIX'!U40</f>
        <v>AIK SOLNA (SWE)</v>
      </c>
      <c r="E21" s="118">
        <f>IF('DAY 1-2 FIX'!V40="","",'DAY 1-2 FIX'!V40)</f>
        <v>0</v>
      </c>
      <c r="F21" s="118">
        <f>IF('DAY 1-2 FIX'!W40="","",'DAY 1-2 FIX'!W40)</f>
        <v>1</v>
      </c>
      <c r="G21" s="147" t="str">
        <f>'DAY 1-2 FIX'!X40</f>
        <v>BEŞİKTAŞ (TUR)</v>
      </c>
    </row>
    <row r="22" spans="1:8" ht="12.75" customHeight="1">
      <c r="A22" s="141">
        <v>20</v>
      </c>
      <c r="B22" s="154"/>
      <c r="C22" s="155"/>
      <c r="D22" s="156" t="str">
        <f>'DAY 1-2 FIX'!U41</f>
        <v>KAYSERİSPOR (TUR)</v>
      </c>
      <c r="E22" s="152"/>
      <c r="F22" s="152"/>
      <c r="G22" s="157" t="str">
        <f>'DAY 1-2 FIX'!X41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FIX'!U45</f>
        <v>CHELSEA (ENG)</v>
      </c>
      <c r="E23" s="118" t="str">
        <f>IF('DAY 1-2 FIX'!V45="","",'DAY 1-2 FIX'!V45)</f>
        <v/>
      </c>
      <c r="F23" s="118" t="str">
        <f>IF('DAY 1-2 FIX'!W45="","",'DAY 1-2 FIX'!W45)</f>
        <v/>
      </c>
      <c r="G23" s="147" t="str">
        <f>'DAY 1-2 FIX'!X45</f>
        <v>KAYSERİSPOR (TUR)</v>
      </c>
    </row>
    <row r="24" spans="1:8" ht="12.75" customHeight="1">
      <c r="A24" s="141">
        <v>22</v>
      </c>
      <c r="B24" s="142"/>
      <c r="C24" s="146"/>
      <c r="D24" s="144" t="str">
        <f>'DAY 1-2 FIX'!U46</f>
        <v>ODENSE (DEN)</v>
      </c>
      <c r="E24" s="118" t="str">
        <f>IF('DAY 1-2 FIX'!V46="","",'DAY 1-2 FIX'!V46)</f>
        <v/>
      </c>
      <c r="F24" s="118" t="str">
        <f>IF('DAY 1-2 FIX'!W46="","",'DAY 1-2 FIX'!W46)</f>
        <v/>
      </c>
      <c r="G24" s="147" t="str">
        <f>'DAY 1-2 FIX'!X46</f>
        <v>CELTA VIGO (ESP)</v>
      </c>
    </row>
    <row r="25" spans="1:8" ht="12.75" customHeight="1">
      <c r="A25" s="141">
        <v>23</v>
      </c>
      <c r="B25" s="142"/>
      <c r="C25" s="146"/>
      <c r="D25" s="144" t="str">
        <f>'DAY 1-2 FIX'!U47</f>
        <v>BEŞİKTAŞ (TUR)</v>
      </c>
      <c r="E25" s="118" t="str">
        <f>IF('DAY 1-2 FIX'!V47="","",'DAY 1-2 FIX'!V47)</f>
        <v/>
      </c>
      <c r="F25" s="118" t="str">
        <f>IF('DAY 1-2 FIX'!W47="","",'DAY 1-2 FIX'!W47)</f>
        <v/>
      </c>
      <c r="G25" s="147" t="str">
        <f>'DAY 1-2 FIX'!X47</f>
        <v>ST PAULI (GER)</v>
      </c>
    </row>
    <row r="26" spans="1:8" ht="12.75" customHeight="1">
      <c r="A26" s="141">
        <v>24</v>
      </c>
      <c r="B26" s="142"/>
      <c r="C26" s="145"/>
      <c r="D26" s="144" t="str">
        <f>'DAY 1-2 FIX'!U48</f>
        <v>ZENIT (RUS)</v>
      </c>
      <c r="E26" s="118" t="str">
        <f>IF('DAY 1-2 FIX'!V48="","",'DAY 1-2 FIX'!V48)</f>
        <v/>
      </c>
      <c r="F26" s="118" t="str">
        <f>IF('DAY 1-2 FIX'!W48="","",'DAY 1-2 FIX'!W48)</f>
        <v/>
      </c>
      <c r="G26" s="147" t="str">
        <f>'DAY 1-2 FIX'!X48</f>
        <v>AIK SOLNA (SWE)</v>
      </c>
    </row>
    <row r="27" spans="1:8" ht="12.75" customHeight="1">
      <c r="A27" s="141">
        <v>25</v>
      </c>
      <c r="B27" s="149"/>
      <c r="C27" s="158"/>
      <c r="D27" s="151" t="str">
        <f>'DAY 1-2 FIX'!U49</f>
        <v>KARŞIYAKA (TUR)</v>
      </c>
      <c r="E27" s="152"/>
      <c r="F27" s="152"/>
      <c r="G27" s="153" t="str">
        <f>'DAY 1-2 FIX'!X49</f>
        <v>BAY</v>
      </c>
    </row>
    <row r="28" spans="1:8" ht="12.75" customHeight="1">
      <c r="A28" s="141">
        <v>26</v>
      </c>
      <c r="B28" s="142"/>
      <c r="C28" s="146"/>
      <c r="D28" s="144" t="str">
        <f>'DAY 1-2 FIX'!U51</f>
        <v>CELTA VIGO (ESP)</v>
      </c>
      <c r="E28" s="118" t="str">
        <f>IF('DAY 1-2 FIX'!V51="","",'DAY 1-2 FIX'!V51)</f>
        <v/>
      </c>
      <c r="F28" s="118" t="str">
        <f>IF('DAY 1-2 FIX'!W51="","",'DAY 1-2 FIX'!W51)</f>
        <v/>
      </c>
      <c r="G28" s="147" t="str">
        <f>'DAY 1-2 FIX'!X51</f>
        <v>KARŞIYAKA (TUR)</v>
      </c>
    </row>
    <row r="29" spans="1:8" ht="12.75" customHeight="1">
      <c r="A29" s="141">
        <v>27</v>
      </c>
      <c r="B29" s="142"/>
      <c r="C29" s="146"/>
      <c r="D29" s="144" t="str">
        <f>'DAY 1-2 FIX'!U52</f>
        <v>KAYSERİSPOR (TUR)</v>
      </c>
      <c r="E29" s="118" t="str">
        <f>IF('DAY 1-2 FIX'!V52="","",'DAY 1-2 FIX'!V52)</f>
        <v/>
      </c>
      <c r="F29" s="118" t="str">
        <f>IF('DAY 1-2 FIX'!W52="","",'DAY 1-2 FIX'!W52)</f>
        <v/>
      </c>
      <c r="G29" s="147" t="str">
        <f>'DAY 1-2 FIX'!X52</f>
        <v>BEŞİKTAŞ (TUR)</v>
      </c>
    </row>
    <row r="30" spans="1:8" ht="12.75" customHeight="1">
      <c r="A30" s="141">
        <v>28</v>
      </c>
      <c r="B30" s="142"/>
      <c r="C30" s="145"/>
      <c r="D30" s="144" t="str">
        <f>'DAY 1-2 FIX'!U53</f>
        <v>AIK SOLNA (SWE)</v>
      </c>
      <c r="E30" s="118" t="str">
        <f>IF('DAY 1-2 FIX'!V53="","",'DAY 1-2 FIX'!V53)</f>
        <v/>
      </c>
      <c r="F30" s="118" t="str">
        <f>IF('DAY 1-2 FIX'!W53="","",'DAY 1-2 FIX'!W53)</f>
        <v/>
      </c>
      <c r="G30" s="147" t="str">
        <f>'DAY 1-2 FIX'!X53</f>
        <v>ODENSE (DEN)</v>
      </c>
    </row>
    <row r="31" spans="1:8" ht="12.75" customHeight="1">
      <c r="A31" s="141">
        <v>29</v>
      </c>
      <c r="B31" s="121"/>
      <c r="C31" s="116"/>
      <c r="D31" s="144" t="str">
        <f>'DAY 1-2 FIX'!U54</f>
        <v>ST PAULI (GER)</v>
      </c>
      <c r="E31" s="118" t="str">
        <f>IF('DAY 1-2 FIX'!V54="","",'DAY 1-2 FIX'!V54)</f>
        <v/>
      </c>
      <c r="F31" s="118" t="str">
        <f>IF('DAY 1-2 FIX'!W54="","",'DAY 1-2 FIX'!W54)</f>
        <v/>
      </c>
      <c r="G31" s="147" t="str">
        <f>'DAY 1-2 FIX'!X54</f>
        <v>ZENIT (RUS)</v>
      </c>
    </row>
    <row r="32" spans="1:8" ht="12.75" customHeight="1">
      <c r="A32" s="141">
        <v>30</v>
      </c>
      <c r="B32" s="159"/>
      <c r="C32" s="150"/>
      <c r="D32" s="151" t="str">
        <f>'DAY 1-2 FIX'!U55</f>
        <v>CHELSEA (ENG)</v>
      </c>
      <c r="E32" s="152"/>
      <c r="F32" s="152"/>
      <c r="G32" s="153" t="str">
        <f>'DAY 1-2 FIX'!X55</f>
        <v>BAY</v>
      </c>
    </row>
    <row r="33" spans="1:8" ht="12.75" customHeight="1">
      <c r="A33" s="141">
        <v>31</v>
      </c>
      <c r="B33" s="122"/>
      <c r="C33" s="123"/>
      <c r="D33" s="117" t="str">
        <f>'DAY 1-2 FIX'!U58</f>
        <v>BEŞİKTAŞ (TUR)</v>
      </c>
      <c r="E33" s="118" t="str">
        <f>IF('DAY 1-2 FIX'!V58="","",'DAY 1-2 FIX'!V58)</f>
        <v/>
      </c>
      <c r="F33" s="118" t="str">
        <f>IF('DAY 1-2 FIX'!W58="","",'DAY 1-2 FIX'!W58)</f>
        <v/>
      </c>
      <c r="G33" s="119" t="str">
        <f>'DAY 1-2 FIX'!X58</f>
        <v>CHELSEA (ENG)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FIX'!U59</f>
        <v>KARŞIYAKA (TUR)</v>
      </c>
      <c r="E34" s="118" t="str">
        <f>IF('DAY 1-2 FIX'!V59="","",'DAY 1-2 FIX'!V59)</f>
        <v/>
      </c>
      <c r="F34" s="118" t="str">
        <f>IF('DAY 1-2 FIX'!W59="","",'DAY 1-2 FIX'!W59)</f>
        <v/>
      </c>
      <c r="G34" s="119" t="str">
        <f>'DAY 1-2 FIX'!X59</f>
        <v>AIK SOLNA (SWE)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FIX'!U60</f>
        <v>ZENIT (RUS)</v>
      </c>
      <c r="E35" s="118" t="str">
        <f>IF('DAY 1-2 FIX'!V60="","",'DAY 1-2 FIX'!V60)</f>
        <v/>
      </c>
      <c r="F35" s="118" t="str">
        <f>IF('DAY 1-2 FIX'!W60="","",'DAY 1-2 FIX'!W60)</f>
        <v/>
      </c>
      <c r="G35" s="119" t="str">
        <f>'DAY 1-2 FIX'!X60</f>
        <v>KAYSERİSPOR (TUR)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FIX'!U61</f>
        <v>ODENSE (DEN)</v>
      </c>
      <c r="E36" s="118" t="str">
        <f>IF('DAY 1-2 FIX'!V61="","",'DAY 1-2 FIX'!V61)</f>
        <v/>
      </c>
      <c r="F36" s="118" t="str">
        <f>IF('DAY 1-2 FIX'!W61="","",'DAY 1-2 FIX'!W61)</f>
        <v/>
      </c>
      <c r="G36" s="119" t="str">
        <f>'DAY 1-2 FIX'!X61</f>
        <v>ST PAULI (GER)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FIX'!U62</f>
        <v>CELTA VIGO (ESP)</v>
      </c>
      <c r="E37" s="152"/>
      <c r="F37" s="152"/>
      <c r="G37" s="153" t="str">
        <f>'DAY 1-2 FIX'!X62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FIX'!U64</f>
        <v>AIK SOLNA (SWE)</v>
      </c>
      <c r="E38" s="118" t="str">
        <f>IF('DAY 1-2 FIX'!V64="","",'DAY 1-2 FIX'!V64)</f>
        <v/>
      </c>
      <c r="F38" s="118" t="str">
        <f>IF('DAY 1-2 FIX'!W64="","",'DAY 1-2 FIX'!W64)</f>
        <v/>
      </c>
      <c r="G38" s="119" t="str">
        <f>'DAY 1-2 FIX'!X64</f>
        <v>CELTA VIGO (ESP)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FIX'!U65</f>
        <v>CHELSEA (ENG)</v>
      </c>
      <c r="E39" s="118" t="str">
        <f>IF('DAY 1-2 FIX'!V65="","",'DAY 1-2 FIX'!V65)</f>
        <v/>
      </c>
      <c r="F39" s="118" t="str">
        <f>IF('DAY 1-2 FIX'!W65="","",'DAY 1-2 FIX'!W65)</f>
        <v/>
      </c>
      <c r="G39" s="119" t="str">
        <f>'DAY 1-2 FIX'!X65</f>
        <v>ZENIT (RUS)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FIX'!U66</f>
        <v>ST PAULI (GER)</v>
      </c>
      <c r="E40" s="118" t="str">
        <f>IF('DAY 1-2 FIX'!V66="","",'DAY 1-2 FIX'!V66)</f>
        <v/>
      </c>
      <c r="F40" s="118" t="str">
        <f>IF('DAY 1-2 FIX'!W66="","",'DAY 1-2 FIX'!W66)</f>
        <v/>
      </c>
      <c r="G40" s="119" t="str">
        <f>'DAY 1-2 FIX'!X66</f>
        <v>KARŞIYAKA (TUR)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FIX'!U67</f>
        <v>KAYSERİSPOR (TUR)</v>
      </c>
      <c r="E41" s="118" t="str">
        <f>IF('DAY 1-2 FIX'!V67="","",'DAY 1-2 FIX'!V67)</f>
        <v/>
      </c>
      <c r="F41" s="118" t="str">
        <f>IF('DAY 1-2 FIX'!W67="","",'DAY 1-2 FIX'!W67)</f>
        <v/>
      </c>
      <c r="G41" s="119" t="str">
        <f>'DAY 1-2 FIX'!X67</f>
        <v>ODENSE (DEN)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FIX'!U68</f>
        <v>BEŞİKTAŞ (TUR)</v>
      </c>
      <c r="E42" s="152"/>
      <c r="F42" s="152"/>
      <c r="G42" s="153" t="str">
        <f>'DAY 1-2 FIX'!X68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FIX'!U70</f>
        <v>ZENIT (RUS)</v>
      </c>
      <c r="E43" s="118" t="str">
        <f>IF('DAY 1-2 FIX'!V70="","",'DAY 1-2 FIX'!V70)</f>
        <v/>
      </c>
      <c r="F43" s="118" t="str">
        <f>IF('DAY 1-2 FIX'!W70="","",'DAY 1-2 FIX'!W70)</f>
        <v/>
      </c>
      <c r="G43" s="119" t="str">
        <f>'DAY 1-2 FIX'!X70</f>
        <v>BEŞİKTAŞ (TUR)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FIX'!U71</f>
        <v>CELTA VIGO (ESP)</v>
      </c>
      <c r="E44" s="118" t="str">
        <f>IF('DAY 1-2 FIX'!V71="","",'DAY 1-2 FIX'!V71)</f>
        <v/>
      </c>
      <c r="F44" s="118" t="str">
        <f>IF('DAY 1-2 FIX'!W71="","",'DAY 1-2 FIX'!W71)</f>
        <v/>
      </c>
      <c r="G44" s="119" t="str">
        <f>'DAY 1-2 FIX'!X71</f>
        <v>ST PAULI (GER)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FIX'!U72</f>
        <v>ODENSE (DEN)</v>
      </c>
      <c r="E45" s="118" t="str">
        <f>IF('DAY 1-2 FIX'!V72="","",'DAY 1-2 FIX'!V72)</f>
        <v/>
      </c>
      <c r="F45" s="118" t="str">
        <f>IF('DAY 1-2 FIX'!W72="","",'DAY 1-2 FIX'!W72)</f>
        <v/>
      </c>
      <c r="G45" s="119" t="str">
        <f>'DAY 1-2 FIX'!X72</f>
        <v>CHELSEA (ENG)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FIX'!U73</f>
        <v>KARŞIYAKA (TUR)</v>
      </c>
      <c r="E46" s="118" t="str">
        <f>IF('DAY 1-2 FIX'!V73="","",'DAY 1-2 FIX'!V73)</f>
        <v/>
      </c>
      <c r="F46" s="118" t="str">
        <f>IF('DAY 1-2 FIX'!W73="","",'DAY 1-2 FIX'!W73)</f>
        <v/>
      </c>
      <c r="G46" s="119" t="str">
        <f>'DAY 1-2 FIX'!X73</f>
        <v>KAYSERİSPOR (TUR)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FIX'!U74</f>
        <v>AIK SOLNA (SWE)</v>
      </c>
      <c r="E47" s="152"/>
      <c r="F47" s="152"/>
      <c r="G47" s="153" t="str">
        <f>'DAY 1-2 FIX'!X74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189" priority="24" stopIfTrue="1">
      <formula>ISBLANK(E37)</formula>
    </cfRule>
  </conditionalFormatting>
  <conditionalFormatting sqref="D33:D382">
    <cfRule type="expression" dxfId="188" priority="25" stopIfTrue="1">
      <formula>E33&gt;F33</formula>
    </cfRule>
  </conditionalFormatting>
  <conditionalFormatting sqref="G33:G382">
    <cfRule type="expression" dxfId="187" priority="26" stopIfTrue="1">
      <formula>F33&gt;E33</formula>
    </cfRule>
  </conditionalFormatting>
  <conditionalFormatting sqref="E3:F3">
    <cfRule type="expression" dxfId="186" priority="21" stopIfTrue="1">
      <formula>ISBLANK(E3)</formula>
    </cfRule>
  </conditionalFormatting>
  <conditionalFormatting sqref="D3:D28">
    <cfRule type="expression" dxfId="185" priority="22" stopIfTrue="1">
      <formula>E3&gt;F3</formula>
    </cfRule>
  </conditionalFormatting>
  <conditionalFormatting sqref="G3:G28">
    <cfRule type="expression" dxfId="184" priority="23" stopIfTrue="1">
      <formula>F3&gt;E3</formula>
    </cfRule>
  </conditionalFormatting>
  <conditionalFormatting sqref="D29:D32">
    <cfRule type="expression" dxfId="183" priority="20" stopIfTrue="1">
      <formula>E29&gt;F29</formula>
    </cfRule>
  </conditionalFormatting>
  <conditionalFormatting sqref="G29:G32">
    <cfRule type="expression" dxfId="182" priority="19" stopIfTrue="1">
      <formula>F29&gt;E29</formula>
    </cfRule>
  </conditionalFormatting>
  <conditionalFormatting sqref="E7:F7 E12:F12 E17:F17 E22:F22 E27:F27 E32:F32">
    <cfRule type="expression" dxfId="181" priority="18" stopIfTrue="1">
      <formula>ISBLANK(E7)</formula>
    </cfRule>
  </conditionalFormatting>
  <conditionalFormatting sqref="E4:F6">
    <cfRule type="expression" dxfId="180" priority="17" stopIfTrue="1">
      <formula>ISBLANK(E4)</formula>
    </cfRule>
  </conditionalFormatting>
  <conditionalFormatting sqref="E8:F8">
    <cfRule type="expression" dxfId="179" priority="16" stopIfTrue="1">
      <formula>ISBLANK(E8)</formula>
    </cfRule>
  </conditionalFormatting>
  <conditionalFormatting sqref="E9:F11">
    <cfRule type="expression" dxfId="178" priority="15" stopIfTrue="1">
      <formula>ISBLANK(E9)</formula>
    </cfRule>
  </conditionalFormatting>
  <conditionalFormatting sqref="E13:F13">
    <cfRule type="expression" dxfId="177" priority="14" stopIfTrue="1">
      <formula>ISBLANK(E13)</formula>
    </cfRule>
  </conditionalFormatting>
  <conditionalFormatting sqref="E14:F16">
    <cfRule type="expression" dxfId="176" priority="13" stopIfTrue="1">
      <formula>ISBLANK(E14)</formula>
    </cfRule>
  </conditionalFormatting>
  <conditionalFormatting sqref="E18:F18">
    <cfRule type="expression" dxfId="175" priority="12" stopIfTrue="1">
      <formula>ISBLANK(E18)</formula>
    </cfRule>
  </conditionalFormatting>
  <conditionalFormatting sqref="E19:F21">
    <cfRule type="expression" dxfId="174" priority="11" stopIfTrue="1">
      <formula>ISBLANK(E19)</formula>
    </cfRule>
  </conditionalFormatting>
  <conditionalFormatting sqref="E23:F23">
    <cfRule type="expression" dxfId="173" priority="10" stopIfTrue="1">
      <formula>ISBLANK(E23)</formula>
    </cfRule>
  </conditionalFormatting>
  <conditionalFormatting sqref="E24:F26">
    <cfRule type="expression" dxfId="172" priority="9" stopIfTrue="1">
      <formula>ISBLANK(E24)</formula>
    </cfRule>
  </conditionalFormatting>
  <conditionalFormatting sqref="E28:F28">
    <cfRule type="expression" dxfId="171" priority="8" stopIfTrue="1">
      <formula>ISBLANK(E28)</formula>
    </cfRule>
  </conditionalFormatting>
  <conditionalFormatting sqref="E29:F31">
    <cfRule type="expression" dxfId="170" priority="7" stopIfTrue="1">
      <formula>ISBLANK(E29)</formula>
    </cfRule>
  </conditionalFormatting>
  <conditionalFormatting sqref="E33:F33">
    <cfRule type="expression" dxfId="169" priority="6" stopIfTrue="1">
      <formula>ISBLANK(E33)</formula>
    </cfRule>
  </conditionalFormatting>
  <conditionalFormatting sqref="E34:F36">
    <cfRule type="expression" dxfId="168" priority="5" stopIfTrue="1">
      <formula>ISBLANK(E34)</formula>
    </cfRule>
  </conditionalFormatting>
  <conditionalFormatting sqref="E38:F38">
    <cfRule type="expression" dxfId="167" priority="4" stopIfTrue="1">
      <formula>ISBLANK(E38)</formula>
    </cfRule>
  </conditionalFormatting>
  <conditionalFormatting sqref="E39:F41">
    <cfRule type="expression" dxfId="166" priority="3" stopIfTrue="1">
      <formula>ISBLANK(E39)</formula>
    </cfRule>
  </conditionalFormatting>
  <conditionalFormatting sqref="E43:F43">
    <cfRule type="expression" dxfId="165" priority="2" stopIfTrue="1">
      <formula>ISBLANK(E43)</formula>
    </cfRule>
  </conditionalFormatting>
  <conditionalFormatting sqref="E44:F46">
    <cfRule type="expression" dxfId="164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L10" sqref="L10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(3)'!B$4:AC$27,2,FALSE),"")</f>
        <v>BEŞİKTAŞ (TUR)</v>
      </c>
      <c r="D6" s="133">
        <f>IF($B6&lt;&gt;"",VLOOKUP($C6,'Setting (3)'!$C$4:$AC$27,COLUMN(),FALSE),"")</f>
        <v>4</v>
      </c>
      <c r="E6" s="133">
        <f>IF($B6&lt;&gt;"",VLOOKUP($C6,'Setting (3)'!$C$4:$AC$27,COLUMN(),FALSE),"")</f>
        <v>3</v>
      </c>
      <c r="F6" s="133">
        <f>IF($B6&lt;&gt;"",VLOOKUP($C6,'Setting (3)'!$C$4:$AC$27,COLUMN(),FALSE),"")</f>
        <v>0</v>
      </c>
      <c r="G6" s="133">
        <f>IF($B6&lt;&gt;"",VLOOKUP($C6,'Setting (3)'!$C$4:$AC$27,COLUMN(),FALSE),"")</f>
        <v>1</v>
      </c>
      <c r="H6" s="133">
        <f>IF($B6&lt;&gt;"",VLOOKUP($C6,'Setting (3)'!$C$4:$AC$27,COLUMN(),FALSE),"")</f>
        <v>6</v>
      </c>
      <c r="I6" s="133">
        <f>IF($B6&lt;&gt;"",VLOOKUP($C6,'Setting (3)'!$C$4:$AC$27,COLUMN(),FALSE),"")</f>
        <v>3</v>
      </c>
      <c r="J6" s="133">
        <f>IF($B6&lt;&gt;"",VLOOKUP($C6,'Setting (3)'!$C$4:$AC$27,COLUMN(),FALSE),"")</f>
        <v>3</v>
      </c>
      <c r="K6" s="134">
        <f>IF($B6&lt;&gt;"",VLOOKUP($C6,'Setting (3)'!$C$4:$AC$27,COLUMN(),FALSE),"")</f>
        <v>9</v>
      </c>
      <c r="L6" s="133">
        <f>IF($B6&lt;&gt;"",VLOOKUP($C6,'Setting (3)'!$C$4:$AC$27,COLUMN(),FALSE),"")</f>
        <v>2</v>
      </c>
      <c r="M6" s="133">
        <f>IF($B6&lt;&gt;"",VLOOKUP($C6,'Setting (3)'!$C$4:$AC$27,COLUMN(),FALSE),"")</f>
        <v>1</v>
      </c>
      <c r="N6" s="133">
        <f>IF($B6&lt;&gt;"",VLOOKUP($C6,'Setting (3)'!$C$4:$AC$27,COLUMN(),FALSE),"")</f>
        <v>0</v>
      </c>
      <c r="O6" s="133">
        <f>IF($B6&lt;&gt;"",VLOOKUP($C6,'Setting (3)'!$C$4:$AC$27,COLUMN(),FALSE),"")</f>
        <v>1</v>
      </c>
      <c r="P6" s="133">
        <f>IF($B6&lt;&gt;"",VLOOKUP($C6,'Setting (3)'!$C$4:$AC$27,COLUMN(),FALSE),"")</f>
        <v>2</v>
      </c>
      <c r="Q6" s="133">
        <f>IF($B6&lt;&gt;"",VLOOKUP($C6,'Setting (3)'!$C$4:$AC$27,COLUMN(),FALSE),"")</f>
        <v>2</v>
      </c>
      <c r="R6" s="133">
        <f>IF($B6&lt;&gt;"",VLOOKUP($C6,'Setting (3)'!$C$4:$AC$27,COLUMN(),FALSE),"")</f>
        <v>0</v>
      </c>
      <c r="S6" s="133">
        <f>IF($B6&lt;&gt;"",VLOOKUP($C6,'Setting (3)'!$C$4:$AC$27,COLUMN(),FALSE),"")</f>
        <v>3</v>
      </c>
      <c r="T6" s="133">
        <f>IF($B6&lt;&gt;"",VLOOKUP($C6,'Setting (3)'!$C$4:$AC$27,COLUMN(),FALSE),"")</f>
        <v>2</v>
      </c>
      <c r="U6" s="133">
        <f>IF($B6&lt;&gt;"",VLOOKUP($C6,'Setting (3)'!$C$4:$AC$27,COLUMN(),FALSE),"")</f>
        <v>2</v>
      </c>
      <c r="V6" s="133">
        <f>IF($B6&lt;&gt;"",VLOOKUP($C6,'Setting (3)'!$C$4:$AC$27,COLUMN(),FALSE),"")</f>
        <v>0</v>
      </c>
      <c r="W6" s="133">
        <f>IF($B6&lt;&gt;"",VLOOKUP($C6,'Setting (3)'!$C$4:$AC$27,COLUMN(),FALSE),"")</f>
        <v>0</v>
      </c>
      <c r="X6" s="133">
        <f>IF($B6&lt;&gt;"",VLOOKUP($C6,'Setting (3)'!$C$4:$AC$27,COLUMN(),FALSE),"")</f>
        <v>4</v>
      </c>
      <c r="Y6" s="133">
        <f>IF($B6&lt;&gt;"",VLOOKUP($C6,'Setting (3)'!$C$4:$AC$27,COLUMN(),FALSE),"")</f>
        <v>1</v>
      </c>
      <c r="Z6" s="133">
        <f>IF($B6&lt;&gt;"",VLOOKUP($C6,'Setting (3)'!$C$4:$AC$27,COLUMN(),FALSE),"")</f>
        <v>3</v>
      </c>
      <c r="AA6" s="133">
        <f>IF($B6&lt;&gt;"",VLOOKUP($C6,'Setting (3)'!$C$4:$AC$27,COLUMN(),FALSE),"")</f>
        <v>6</v>
      </c>
    </row>
    <row r="7" spans="2:27">
      <c r="B7" s="132">
        <f>IF(B6&lt;&gt;"",IF(B6='Initial Setup (3)'!$B$2,"",B6+1),"")</f>
        <v>2</v>
      </c>
      <c r="C7" s="130" t="str">
        <f>IF(B7&lt;&gt;"",VLOOKUP(B7,'Setting (3)'!B$4:AC$27,2,FALSE),"")</f>
        <v>ODENSE (DEN)</v>
      </c>
      <c r="D7" s="133">
        <f>IF($B7&lt;&gt;"",VLOOKUP($C7,'Setting (3)'!$C$4:$AC$27,COLUMN(),FALSE),"")</f>
        <v>3</v>
      </c>
      <c r="E7" s="133">
        <f>IF($B7&lt;&gt;"",VLOOKUP($C7,'Setting (3)'!$C$4:$AC$27,COLUMN(),FALSE),"")</f>
        <v>3</v>
      </c>
      <c r="F7" s="133">
        <f>IF($B7&lt;&gt;"",VLOOKUP($C7,'Setting (3)'!$C$4:$AC$27,COLUMN(),FALSE),"")</f>
        <v>0</v>
      </c>
      <c r="G7" s="133">
        <f>IF($B7&lt;&gt;"",VLOOKUP($C7,'Setting (3)'!$C$4:$AC$27,COLUMN(),FALSE),"")</f>
        <v>0</v>
      </c>
      <c r="H7" s="133">
        <f>IF($B7&lt;&gt;"",VLOOKUP($C7,'Setting (3)'!$C$4:$AC$27,COLUMN(),FALSE),"")</f>
        <v>4</v>
      </c>
      <c r="I7" s="133">
        <f>IF($B7&lt;&gt;"",VLOOKUP($C7,'Setting (3)'!$C$4:$AC$27,COLUMN(),FALSE),"")</f>
        <v>1</v>
      </c>
      <c r="J7" s="133">
        <f>IF($B7&lt;&gt;"",VLOOKUP($C7,'Setting (3)'!$C$4:$AC$27,COLUMN(),FALSE),"")</f>
        <v>3</v>
      </c>
      <c r="K7" s="134">
        <f>IF($B7&lt;&gt;"",VLOOKUP($C7,'Setting (3)'!$C$4:$AC$27,COLUMN(),FALSE),"")</f>
        <v>9</v>
      </c>
      <c r="L7" s="133">
        <f>IF($B7&lt;&gt;"",VLOOKUP($C7,'Setting (3)'!$C$4:$AC$27,COLUMN(),FALSE),"")</f>
        <v>1</v>
      </c>
      <c r="M7" s="133">
        <f>IF($B7&lt;&gt;"",VLOOKUP($C7,'Setting (3)'!$C$4:$AC$27,COLUMN(),FALSE),"")</f>
        <v>1</v>
      </c>
      <c r="N7" s="133">
        <f>IF($B7&lt;&gt;"",VLOOKUP($C7,'Setting (3)'!$C$4:$AC$27,COLUMN(),FALSE),"")</f>
        <v>0</v>
      </c>
      <c r="O7" s="133">
        <f>IF($B7&lt;&gt;"",VLOOKUP($C7,'Setting (3)'!$C$4:$AC$27,COLUMN(),FALSE),"")</f>
        <v>0</v>
      </c>
      <c r="P7" s="133">
        <f>IF($B7&lt;&gt;"",VLOOKUP($C7,'Setting (3)'!$C$4:$AC$27,COLUMN(),FALSE),"")</f>
        <v>1</v>
      </c>
      <c r="Q7" s="133">
        <f>IF($B7&lt;&gt;"",VLOOKUP($C7,'Setting (3)'!$C$4:$AC$27,COLUMN(),FALSE),"")</f>
        <v>0</v>
      </c>
      <c r="R7" s="133">
        <f>IF($B7&lt;&gt;"",VLOOKUP($C7,'Setting (3)'!$C$4:$AC$27,COLUMN(),FALSE),"")</f>
        <v>1</v>
      </c>
      <c r="S7" s="133">
        <f>IF($B7&lt;&gt;"",VLOOKUP($C7,'Setting (3)'!$C$4:$AC$27,COLUMN(),FALSE),"")</f>
        <v>3</v>
      </c>
      <c r="T7" s="133">
        <f>IF($B7&lt;&gt;"",VLOOKUP($C7,'Setting (3)'!$C$4:$AC$27,COLUMN(),FALSE),"")</f>
        <v>2</v>
      </c>
      <c r="U7" s="133">
        <f>IF($B7&lt;&gt;"",VLOOKUP($C7,'Setting (3)'!$C$4:$AC$27,COLUMN(),FALSE),"")</f>
        <v>2</v>
      </c>
      <c r="V7" s="133">
        <f>IF($B7&lt;&gt;"",VLOOKUP($C7,'Setting (3)'!$C$4:$AC$27,COLUMN(),FALSE),"")</f>
        <v>0</v>
      </c>
      <c r="W7" s="133">
        <f>IF($B7&lt;&gt;"",VLOOKUP($C7,'Setting (3)'!$C$4:$AC$27,COLUMN(),FALSE),"")</f>
        <v>0</v>
      </c>
      <c r="X7" s="133">
        <f>IF($B7&lt;&gt;"",VLOOKUP($C7,'Setting (3)'!$C$4:$AC$27,COLUMN(),FALSE),"")</f>
        <v>3</v>
      </c>
      <c r="Y7" s="133">
        <f>IF($B7&lt;&gt;"",VLOOKUP($C7,'Setting (3)'!$C$4:$AC$27,COLUMN(),FALSE),"")</f>
        <v>1</v>
      </c>
      <c r="Z7" s="133">
        <f>IF($B7&lt;&gt;"",VLOOKUP($C7,'Setting (3)'!$C$4:$AC$27,COLUMN(),FALSE),"")</f>
        <v>2</v>
      </c>
      <c r="AA7" s="133">
        <f>IF($B7&lt;&gt;"",VLOOKUP($C7,'Setting (3)'!$C$4:$AC$27,COLUMN(),FALSE),"")</f>
        <v>6</v>
      </c>
    </row>
    <row r="8" spans="2:27">
      <c r="B8" s="132">
        <f>IF(B7&lt;&gt;"",IF(B7='Initial Setup (3)'!$B$2,"",B7+1),"")</f>
        <v>3</v>
      </c>
      <c r="C8" s="130" t="str">
        <f>IF(B8&lt;&gt;"",VLOOKUP(B8,'Setting (3)'!B$4:AC$27,2,FALSE),"")</f>
        <v>CHELSEA (ENG)</v>
      </c>
      <c r="D8" s="133">
        <f>IF($B8&lt;&gt;"",VLOOKUP($C8,'Setting (3)'!$C$4:$AC$27,COLUMN(),FALSE),"")</f>
        <v>4</v>
      </c>
      <c r="E8" s="133">
        <f>IF($B8&lt;&gt;"",VLOOKUP($C8,'Setting (3)'!$C$4:$AC$27,COLUMN(),FALSE),"")</f>
        <v>2</v>
      </c>
      <c r="F8" s="133">
        <f>IF($B8&lt;&gt;"",VLOOKUP($C8,'Setting (3)'!$C$4:$AC$27,COLUMN(),FALSE),"")</f>
        <v>2</v>
      </c>
      <c r="G8" s="133">
        <f>IF($B8&lt;&gt;"",VLOOKUP($C8,'Setting (3)'!$C$4:$AC$27,COLUMN(),FALSE),"")</f>
        <v>0</v>
      </c>
      <c r="H8" s="133">
        <f>IF($B8&lt;&gt;"",VLOOKUP($C8,'Setting (3)'!$C$4:$AC$27,COLUMN(),FALSE),"")</f>
        <v>2</v>
      </c>
      <c r="I8" s="133">
        <f>IF($B8&lt;&gt;"",VLOOKUP($C8,'Setting (3)'!$C$4:$AC$27,COLUMN(),FALSE),"")</f>
        <v>0</v>
      </c>
      <c r="J8" s="133">
        <f>IF($B8&lt;&gt;"",VLOOKUP($C8,'Setting (3)'!$C$4:$AC$27,COLUMN(),FALSE),"")</f>
        <v>2</v>
      </c>
      <c r="K8" s="134">
        <f>IF($B8&lt;&gt;"",VLOOKUP($C8,'Setting (3)'!$C$4:$AC$27,COLUMN(),FALSE),"")</f>
        <v>8</v>
      </c>
      <c r="L8" s="133">
        <f>IF($B8&lt;&gt;"",VLOOKUP($C8,'Setting (3)'!$C$4:$AC$27,COLUMN(),FALSE),"")</f>
        <v>2</v>
      </c>
      <c r="M8" s="133">
        <f>IF($B8&lt;&gt;"",VLOOKUP($C8,'Setting (3)'!$C$4:$AC$27,COLUMN(),FALSE),"")</f>
        <v>2</v>
      </c>
      <c r="N8" s="133">
        <f>IF($B8&lt;&gt;"",VLOOKUP($C8,'Setting (3)'!$C$4:$AC$27,COLUMN(),FALSE),"")</f>
        <v>0</v>
      </c>
      <c r="O8" s="133">
        <f>IF($B8&lt;&gt;"",VLOOKUP($C8,'Setting (3)'!$C$4:$AC$27,COLUMN(),FALSE),"")</f>
        <v>0</v>
      </c>
      <c r="P8" s="133">
        <f>IF($B8&lt;&gt;"",VLOOKUP($C8,'Setting (3)'!$C$4:$AC$27,COLUMN(),FALSE),"")</f>
        <v>2</v>
      </c>
      <c r="Q8" s="133">
        <f>IF($B8&lt;&gt;"",VLOOKUP($C8,'Setting (3)'!$C$4:$AC$27,COLUMN(),FALSE),"")</f>
        <v>0</v>
      </c>
      <c r="R8" s="133">
        <f>IF($B8&lt;&gt;"",VLOOKUP($C8,'Setting (3)'!$C$4:$AC$27,COLUMN(),FALSE),"")</f>
        <v>2</v>
      </c>
      <c r="S8" s="133">
        <f>IF($B8&lt;&gt;"",VLOOKUP($C8,'Setting (3)'!$C$4:$AC$27,COLUMN(),FALSE),"")</f>
        <v>6</v>
      </c>
      <c r="T8" s="133">
        <f>IF($B8&lt;&gt;"",VLOOKUP($C8,'Setting (3)'!$C$4:$AC$27,COLUMN(),FALSE),"")</f>
        <v>2</v>
      </c>
      <c r="U8" s="133">
        <f>IF($B8&lt;&gt;"",VLOOKUP($C8,'Setting (3)'!$C$4:$AC$27,COLUMN(),FALSE),"")</f>
        <v>0</v>
      </c>
      <c r="V8" s="133">
        <f>IF($B8&lt;&gt;"",VLOOKUP($C8,'Setting (3)'!$C$4:$AC$27,COLUMN(),FALSE),"")</f>
        <v>2</v>
      </c>
      <c r="W8" s="133">
        <f>IF($B8&lt;&gt;"",VLOOKUP($C8,'Setting (3)'!$C$4:$AC$27,COLUMN(),FALSE),"")</f>
        <v>0</v>
      </c>
      <c r="X8" s="133">
        <f>IF($B8&lt;&gt;"",VLOOKUP($C8,'Setting (3)'!$C$4:$AC$27,COLUMN(),FALSE),"")</f>
        <v>0</v>
      </c>
      <c r="Y8" s="133">
        <f>IF($B8&lt;&gt;"",VLOOKUP($C8,'Setting (3)'!$C$4:$AC$27,COLUMN(),FALSE),"")</f>
        <v>0</v>
      </c>
      <c r="Z8" s="133">
        <f>IF($B8&lt;&gt;"",VLOOKUP($C8,'Setting (3)'!$C$4:$AC$27,COLUMN(),FALSE),"")</f>
        <v>0</v>
      </c>
      <c r="AA8" s="133">
        <f>IF($B8&lt;&gt;"",VLOOKUP($C8,'Setting (3)'!$C$4:$AC$27,COLUMN(),FALSE),"")</f>
        <v>2</v>
      </c>
    </row>
    <row r="9" spans="2:27">
      <c r="B9" s="132">
        <f>IF(B8&lt;&gt;"",IF(B8='Initial Setup (3)'!$B$2,"",B8+1),"")</f>
        <v>4</v>
      </c>
      <c r="C9" s="130" t="str">
        <f>IF(B9&lt;&gt;"",VLOOKUP(B9,'Setting (3)'!B$4:AC$27,2,FALSE),"")</f>
        <v>ST PAULI (GER)</v>
      </c>
      <c r="D9" s="133">
        <f>IF($B9&lt;&gt;"",VLOOKUP($C9,'Setting (3)'!$C$4:$AC$27,COLUMN(),FALSE),"")</f>
        <v>3</v>
      </c>
      <c r="E9" s="133">
        <f>IF($B9&lt;&gt;"",VLOOKUP($C9,'Setting (3)'!$C$4:$AC$27,COLUMN(),FALSE),"")</f>
        <v>1</v>
      </c>
      <c r="F9" s="133">
        <f>IF($B9&lt;&gt;"",VLOOKUP($C9,'Setting (3)'!$C$4:$AC$27,COLUMN(),FALSE),"")</f>
        <v>2</v>
      </c>
      <c r="G9" s="133">
        <f>IF($B9&lt;&gt;"",VLOOKUP($C9,'Setting (3)'!$C$4:$AC$27,COLUMN(),FALSE),"")</f>
        <v>0</v>
      </c>
      <c r="H9" s="133">
        <f>IF($B9&lt;&gt;"",VLOOKUP($C9,'Setting (3)'!$C$4:$AC$27,COLUMN(),FALSE),"")</f>
        <v>1</v>
      </c>
      <c r="I9" s="133">
        <f>IF($B9&lt;&gt;"",VLOOKUP($C9,'Setting (3)'!$C$4:$AC$27,COLUMN(),FALSE),"")</f>
        <v>0</v>
      </c>
      <c r="J9" s="133">
        <f>IF($B9&lt;&gt;"",VLOOKUP($C9,'Setting (3)'!$C$4:$AC$27,COLUMN(),FALSE),"")</f>
        <v>1</v>
      </c>
      <c r="K9" s="134">
        <f>IF($B9&lt;&gt;"",VLOOKUP($C9,'Setting (3)'!$C$4:$AC$27,COLUMN(),FALSE),"")</f>
        <v>5</v>
      </c>
      <c r="L9" s="133">
        <f>IF($B9&lt;&gt;"",VLOOKUP($C9,'Setting (3)'!$C$4:$AC$27,COLUMN(),FALSE),"")</f>
        <v>2</v>
      </c>
      <c r="M9" s="133">
        <f>IF($B9&lt;&gt;"",VLOOKUP($C9,'Setting (3)'!$C$4:$AC$27,COLUMN(),FALSE),"")</f>
        <v>1</v>
      </c>
      <c r="N9" s="133">
        <f>IF($B9&lt;&gt;"",VLOOKUP($C9,'Setting (3)'!$C$4:$AC$27,COLUMN(),FALSE),"")</f>
        <v>1</v>
      </c>
      <c r="O9" s="133">
        <f>IF($B9&lt;&gt;"",VLOOKUP($C9,'Setting (3)'!$C$4:$AC$27,COLUMN(),FALSE),"")</f>
        <v>0</v>
      </c>
      <c r="P9" s="133">
        <f>IF($B9&lt;&gt;"",VLOOKUP($C9,'Setting (3)'!$C$4:$AC$27,COLUMN(),FALSE),"")</f>
        <v>1</v>
      </c>
      <c r="Q9" s="133">
        <f>IF($B9&lt;&gt;"",VLOOKUP($C9,'Setting (3)'!$C$4:$AC$27,COLUMN(),FALSE),"")</f>
        <v>0</v>
      </c>
      <c r="R9" s="133">
        <f>IF($B9&lt;&gt;"",VLOOKUP($C9,'Setting (3)'!$C$4:$AC$27,COLUMN(),FALSE),"")</f>
        <v>1</v>
      </c>
      <c r="S9" s="133">
        <f>IF($B9&lt;&gt;"",VLOOKUP($C9,'Setting (3)'!$C$4:$AC$27,COLUMN(),FALSE),"")</f>
        <v>4</v>
      </c>
      <c r="T9" s="133">
        <f>IF($B9&lt;&gt;"",VLOOKUP($C9,'Setting (3)'!$C$4:$AC$27,COLUMN(),FALSE),"")</f>
        <v>1</v>
      </c>
      <c r="U9" s="133">
        <f>IF($B9&lt;&gt;"",VLOOKUP($C9,'Setting (3)'!$C$4:$AC$27,COLUMN(),FALSE),"")</f>
        <v>0</v>
      </c>
      <c r="V9" s="133">
        <f>IF($B9&lt;&gt;"",VLOOKUP($C9,'Setting (3)'!$C$4:$AC$27,COLUMN(),FALSE),"")</f>
        <v>1</v>
      </c>
      <c r="W9" s="133">
        <f>IF($B9&lt;&gt;"",VLOOKUP($C9,'Setting (3)'!$C$4:$AC$27,COLUMN(),FALSE),"")</f>
        <v>0</v>
      </c>
      <c r="X9" s="133">
        <f>IF($B9&lt;&gt;"",VLOOKUP($C9,'Setting (3)'!$C$4:$AC$27,COLUMN(),FALSE),"")</f>
        <v>0</v>
      </c>
      <c r="Y9" s="133">
        <f>IF($B9&lt;&gt;"",VLOOKUP($C9,'Setting (3)'!$C$4:$AC$27,COLUMN(),FALSE),"")</f>
        <v>0</v>
      </c>
      <c r="Z9" s="133">
        <f>IF($B9&lt;&gt;"",VLOOKUP($C9,'Setting (3)'!$C$4:$AC$27,COLUMN(),FALSE),"")</f>
        <v>0</v>
      </c>
      <c r="AA9" s="133">
        <f>IF($B9&lt;&gt;"",VLOOKUP($C9,'Setting (3)'!$C$4:$AC$27,COLUMN(),FALSE),"")</f>
        <v>1</v>
      </c>
    </row>
    <row r="10" spans="2:27">
      <c r="B10" s="132">
        <f>IF(B9&lt;&gt;"",IF(B9='Initial Setup (3)'!$B$2,"",B9+1),"")</f>
        <v>5</v>
      </c>
      <c r="C10" s="130" t="str">
        <f>IF(B10&lt;&gt;"",VLOOKUP(B10,'Setting (3)'!B$4:AC$27,2,FALSE),"")</f>
        <v>CELTA VIGO (ESP)</v>
      </c>
      <c r="D10" s="133">
        <f>IF($B10&lt;&gt;"",VLOOKUP($C10,'Setting (3)'!$C$4:$AC$27,COLUMN(),FALSE),"")</f>
        <v>4</v>
      </c>
      <c r="E10" s="133">
        <f>IF($B10&lt;&gt;"",VLOOKUP($C10,'Setting (3)'!$C$4:$AC$27,COLUMN(),FALSE),"")</f>
        <v>1</v>
      </c>
      <c r="F10" s="133">
        <f>IF($B10&lt;&gt;"",VLOOKUP($C10,'Setting (3)'!$C$4:$AC$27,COLUMN(),FALSE),"")</f>
        <v>2</v>
      </c>
      <c r="G10" s="133">
        <f>IF($B10&lt;&gt;"",VLOOKUP($C10,'Setting (3)'!$C$4:$AC$27,COLUMN(),FALSE),"")</f>
        <v>1</v>
      </c>
      <c r="H10" s="133">
        <f>IF($B10&lt;&gt;"",VLOOKUP($C10,'Setting (3)'!$C$4:$AC$27,COLUMN(),FALSE),"")</f>
        <v>3</v>
      </c>
      <c r="I10" s="133">
        <f>IF($B10&lt;&gt;"",VLOOKUP($C10,'Setting (3)'!$C$4:$AC$27,COLUMN(),FALSE),"")</f>
        <v>3</v>
      </c>
      <c r="J10" s="133">
        <f>IF($B10&lt;&gt;"",VLOOKUP($C10,'Setting (3)'!$C$4:$AC$27,COLUMN(),FALSE),"")</f>
        <v>0</v>
      </c>
      <c r="K10" s="134">
        <f>IF($B10&lt;&gt;"",VLOOKUP($C10,'Setting (3)'!$C$4:$AC$27,COLUMN(),FALSE),"")</f>
        <v>5</v>
      </c>
      <c r="L10" s="133">
        <f>IF($B10&lt;&gt;"",VLOOKUP($C10,'Setting (3)'!$C$4:$AC$27,COLUMN(),FALSE),"")</f>
        <v>2</v>
      </c>
      <c r="M10" s="133">
        <f>IF($B10&lt;&gt;"",VLOOKUP($C10,'Setting (3)'!$C$4:$AC$27,COLUMN(),FALSE),"")</f>
        <v>0</v>
      </c>
      <c r="N10" s="133">
        <f>IF($B10&lt;&gt;"",VLOOKUP($C10,'Setting (3)'!$C$4:$AC$27,COLUMN(),FALSE),"")</f>
        <v>2</v>
      </c>
      <c r="O10" s="133">
        <f>IF($B10&lt;&gt;"",VLOOKUP($C10,'Setting (3)'!$C$4:$AC$27,COLUMN(),FALSE),"")</f>
        <v>0</v>
      </c>
      <c r="P10" s="133">
        <f>IF($B10&lt;&gt;"",VLOOKUP($C10,'Setting (3)'!$C$4:$AC$27,COLUMN(),FALSE),"")</f>
        <v>2</v>
      </c>
      <c r="Q10" s="133">
        <f>IF($B10&lt;&gt;"",VLOOKUP($C10,'Setting (3)'!$C$4:$AC$27,COLUMN(),FALSE),"")</f>
        <v>2</v>
      </c>
      <c r="R10" s="133">
        <f>IF($B10&lt;&gt;"",VLOOKUP($C10,'Setting (3)'!$C$4:$AC$27,COLUMN(),FALSE),"")</f>
        <v>0</v>
      </c>
      <c r="S10" s="133">
        <f>IF($B10&lt;&gt;"",VLOOKUP($C10,'Setting (3)'!$C$4:$AC$27,COLUMN(),FALSE),"")</f>
        <v>2</v>
      </c>
      <c r="T10" s="133">
        <f>IF($B10&lt;&gt;"",VLOOKUP($C10,'Setting (3)'!$C$4:$AC$27,COLUMN(),FALSE),"")</f>
        <v>2</v>
      </c>
      <c r="U10" s="133">
        <f>IF($B10&lt;&gt;"",VLOOKUP($C10,'Setting (3)'!$C$4:$AC$27,COLUMN(),FALSE),"")</f>
        <v>1</v>
      </c>
      <c r="V10" s="133">
        <f>IF($B10&lt;&gt;"",VLOOKUP($C10,'Setting (3)'!$C$4:$AC$27,COLUMN(),FALSE),"")</f>
        <v>0</v>
      </c>
      <c r="W10" s="133">
        <f>IF($B10&lt;&gt;"",VLOOKUP($C10,'Setting (3)'!$C$4:$AC$27,COLUMN(),FALSE),"")</f>
        <v>1</v>
      </c>
      <c r="X10" s="133">
        <f>IF($B10&lt;&gt;"",VLOOKUP($C10,'Setting (3)'!$C$4:$AC$27,COLUMN(),FALSE),"")</f>
        <v>1</v>
      </c>
      <c r="Y10" s="133">
        <f>IF($B10&lt;&gt;"",VLOOKUP($C10,'Setting (3)'!$C$4:$AC$27,COLUMN(),FALSE),"")</f>
        <v>1</v>
      </c>
      <c r="Z10" s="133">
        <f>IF($B10&lt;&gt;"",VLOOKUP($C10,'Setting (3)'!$C$4:$AC$27,COLUMN(),FALSE),"")</f>
        <v>0</v>
      </c>
      <c r="AA10" s="133">
        <f>IF($B10&lt;&gt;"",VLOOKUP($C10,'Setting (3)'!$C$4:$AC$27,COLUMN(),FALSE),"")</f>
        <v>3</v>
      </c>
    </row>
    <row r="11" spans="2:27">
      <c r="B11" s="132">
        <f>IF(B10&lt;&gt;"",IF(B10='Initial Setup (3)'!$B$2,"",B10+1),"")</f>
        <v>6</v>
      </c>
      <c r="C11" s="130" t="str">
        <f>IF(B11&lt;&gt;"",VLOOKUP(B11,'Setting (3)'!B$4:AC$27,2,FALSE),"")</f>
        <v>ZENIT (RUS)</v>
      </c>
      <c r="D11" s="133">
        <f>IF($B11&lt;&gt;"",VLOOKUP($C11,'Setting (3)'!$C$4:$AC$27,COLUMN(),FALSE),"")</f>
        <v>3</v>
      </c>
      <c r="E11" s="133">
        <f>IF($B11&lt;&gt;"",VLOOKUP($C11,'Setting (3)'!$C$4:$AC$27,COLUMN(),FALSE),"")</f>
        <v>1</v>
      </c>
      <c r="F11" s="133">
        <f>IF($B11&lt;&gt;"",VLOOKUP($C11,'Setting (3)'!$C$4:$AC$27,COLUMN(),FALSE),"")</f>
        <v>1</v>
      </c>
      <c r="G11" s="133">
        <f>IF($B11&lt;&gt;"",VLOOKUP($C11,'Setting (3)'!$C$4:$AC$27,COLUMN(),FALSE),"")</f>
        <v>1</v>
      </c>
      <c r="H11" s="133">
        <f>IF($B11&lt;&gt;"",VLOOKUP($C11,'Setting (3)'!$C$4:$AC$27,COLUMN(),FALSE),"")</f>
        <v>6</v>
      </c>
      <c r="I11" s="133">
        <f>IF($B11&lt;&gt;"",VLOOKUP($C11,'Setting (3)'!$C$4:$AC$27,COLUMN(),FALSE),"")</f>
        <v>4</v>
      </c>
      <c r="J11" s="133">
        <f>IF($B11&lt;&gt;"",VLOOKUP($C11,'Setting (3)'!$C$4:$AC$27,COLUMN(),FALSE),"")</f>
        <v>2</v>
      </c>
      <c r="K11" s="134">
        <f>IF($B11&lt;&gt;"",VLOOKUP($C11,'Setting (3)'!$C$4:$AC$27,COLUMN(),FALSE),"")</f>
        <v>4</v>
      </c>
      <c r="L11" s="133">
        <f>IF($B11&lt;&gt;"",VLOOKUP($C11,'Setting (3)'!$C$4:$AC$27,COLUMN(),FALSE),"")</f>
        <v>1</v>
      </c>
      <c r="M11" s="133">
        <f>IF($B11&lt;&gt;"",VLOOKUP($C11,'Setting (3)'!$C$4:$AC$27,COLUMN(),FALSE),"")</f>
        <v>1</v>
      </c>
      <c r="N11" s="133">
        <f>IF($B11&lt;&gt;"",VLOOKUP($C11,'Setting (3)'!$C$4:$AC$27,COLUMN(),FALSE),"")</f>
        <v>0</v>
      </c>
      <c r="O11" s="133">
        <f>IF($B11&lt;&gt;"",VLOOKUP($C11,'Setting (3)'!$C$4:$AC$27,COLUMN(),FALSE),"")</f>
        <v>0</v>
      </c>
      <c r="P11" s="133">
        <f>IF($B11&lt;&gt;"",VLOOKUP($C11,'Setting (3)'!$C$4:$AC$27,COLUMN(),FALSE),"")</f>
        <v>4</v>
      </c>
      <c r="Q11" s="133">
        <f>IF($B11&lt;&gt;"",VLOOKUP($C11,'Setting (3)'!$C$4:$AC$27,COLUMN(),FALSE),"")</f>
        <v>1</v>
      </c>
      <c r="R11" s="133">
        <f>IF($B11&lt;&gt;"",VLOOKUP($C11,'Setting (3)'!$C$4:$AC$27,COLUMN(),FALSE),"")</f>
        <v>3</v>
      </c>
      <c r="S11" s="133">
        <f>IF($B11&lt;&gt;"",VLOOKUP($C11,'Setting (3)'!$C$4:$AC$27,COLUMN(),FALSE),"")</f>
        <v>3</v>
      </c>
      <c r="T11" s="133">
        <f>IF($B11&lt;&gt;"",VLOOKUP($C11,'Setting (3)'!$C$4:$AC$27,COLUMN(),FALSE),"")</f>
        <v>2</v>
      </c>
      <c r="U11" s="133">
        <f>IF($B11&lt;&gt;"",VLOOKUP($C11,'Setting (3)'!$C$4:$AC$27,COLUMN(),FALSE),"")</f>
        <v>0</v>
      </c>
      <c r="V11" s="133">
        <f>IF($B11&lt;&gt;"",VLOOKUP($C11,'Setting (3)'!$C$4:$AC$27,COLUMN(),FALSE),"")</f>
        <v>1</v>
      </c>
      <c r="W11" s="133">
        <f>IF($B11&lt;&gt;"",VLOOKUP($C11,'Setting (3)'!$C$4:$AC$27,COLUMN(),FALSE),"")</f>
        <v>1</v>
      </c>
      <c r="X11" s="133">
        <f>IF($B11&lt;&gt;"",VLOOKUP($C11,'Setting (3)'!$C$4:$AC$27,COLUMN(),FALSE),"")</f>
        <v>2</v>
      </c>
      <c r="Y11" s="133">
        <f>IF($B11&lt;&gt;"",VLOOKUP($C11,'Setting (3)'!$C$4:$AC$27,COLUMN(),FALSE),"")</f>
        <v>3</v>
      </c>
      <c r="Z11" s="133">
        <f>IF($B11&lt;&gt;"",VLOOKUP($C11,'Setting (3)'!$C$4:$AC$27,COLUMN(),FALSE),"")</f>
        <v>-1</v>
      </c>
      <c r="AA11" s="133">
        <f>IF($B11&lt;&gt;"",VLOOKUP($C11,'Setting (3)'!$C$4:$AC$27,COLUMN(),FALSE),"")</f>
        <v>1</v>
      </c>
    </row>
    <row r="12" spans="2:27">
      <c r="B12" s="132">
        <f>IF(B11&lt;&gt;"",IF(B11='Initial Setup (3)'!$B$2,"",B11+1),"")</f>
        <v>7</v>
      </c>
      <c r="C12" s="130" t="str">
        <f>IF(B12&lt;&gt;"",VLOOKUP(B12,'Setting (3)'!B$4:AC$27,2,FALSE),"")</f>
        <v>KAYSERİSPOR (TUR)</v>
      </c>
      <c r="D12" s="133">
        <f>IF($B12&lt;&gt;"",VLOOKUP($C12,'Setting (3)'!$C$4:$AC$27,COLUMN(),FALSE),"")</f>
        <v>3</v>
      </c>
      <c r="E12" s="133">
        <f>IF($B12&lt;&gt;"",VLOOKUP($C12,'Setting (3)'!$C$4:$AC$27,COLUMN(),FALSE),"")</f>
        <v>0</v>
      </c>
      <c r="F12" s="133">
        <f>IF($B12&lt;&gt;"",VLOOKUP($C12,'Setting (3)'!$C$4:$AC$27,COLUMN(),FALSE),"")</f>
        <v>2</v>
      </c>
      <c r="G12" s="133">
        <f>IF($B12&lt;&gt;"",VLOOKUP($C12,'Setting (3)'!$C$4:$AC$27,COLUMN(),FALSE),"")</f>
        <v>1</v>
      </c>
      <c r="H12" s="133">
        <f>IF($B12&lt;&gt;"",VLOOKUP($C12,'Setting (3)'!$C$4:$AC$27,COLUMN(),FALSE),"")</f>
        <v>1</v>
      </c>
      <c r="I12" s="133">
        <f>IF($B12&lt;&gt;"",VLOOKUP($C12,'Setting (3)'!$C$4:$AC$27,COLUMN(),FALSE),"")</f>
        <v>2</v>
      </c>
      <c r="J12" s="133">
        <f>IF($B12&lt;&gt;"",VLOOKUP($C12,'Setting (3)'!$C$4:$AC$27,COLUMN(),FALSE),"")</f>
        <v>-1</v>
      </c>
      <c r="K12" s="134">
        <f>IF($B12&lt;&gt;"",VLOOKUP($C12,'Setting (3)'!$C$4:$AC$27,COLUMN(),FALSE),"")</f>
        <v>2</v>
      </c>
      <c r="L12" s="133">
        <f>IF($B12&lt;&gt;"",VLOOKUP($C12,'Setting (3)'!$C$4:$AC$27,COLUMN(),FALSE),"")</f>
        <v>2</v>
      </c>
      <c r="M12" s="133">
        <f>IF($B12&lt;&gt;"",VLOOKUP($C12,'Setting (3)'!$C$4:$AC$27,COLUMN(),FALSE),"")</f>
        <v>0</v>
      </c>
      <c r="N12" s="133">
        <f>IF($B12&lt;&gt;"",VLOOKUP($C12,'Setting (3)'!$C$4:$AC$27,COLUMN(),FALSE),"")</f>
        <v>1</v>
      </c>
      <c r="O12" s="133">
        <f>IF($B12&lt;&gt;"",VLOOKUP($C12,'Setting (3)'!$C$4:$AC$27,COLUMN(),FALSE),"")</f>
        <v>1</v>
      </c>
      <c r="P12" s="133">
        <f>IF($B12&lt;&gt;"",VLOOKUP($C12,'Setting (3)'!$C$4:$AC$27,COLUMN(),FALSE),"")</f>
        <v>0</v>
      </c>
      <c r="Q12" s="133">
        <f>IF($B12&lt;&gt;"",VLOOKUP($C12,'Setting (3)'!$C$4:$AC$27,COLUMN(),FALSE),"")</f>
        <v>1</v>
      </c>
      <c r="R12" s="133">
        <f>IF($B12&lt;&gt;"",VLOOKUP($C12,'Setting (3)'!$C$4:$AC$27,COLUMN(),FALSE),"")</f>
        <v>-1</v>
      </c>
      <c r="S12" s="133">
        <f>IF($B12&lt;&gt;"",VLOOKUP($C12,'Setting (3)'!$C$4:$AC$27,COLUMN(),FALSE),"")</f>
        <v>1</v>
      </c>
      <c r="T12" s="133">
        <f>IF($B12&lt;&gt;"",VLOOKUP($C12,'Setting (3)'!$C$4:$AC$27,COLUMN(),FALSE),"")</f>
        <v>1</v>
      </c>
      <c r="U12" s="133">
        <f>IF($B12&lt;&gt;"",VLOOKUP($C12,'Setting (3)'!$C$4:$AC$27,COLUMN(),FALSE),"")</f>
        <v>0</v>
      </c>
      <c r="V12" s="133">
        <f>IF($B12&lt;&gt;"",VLOOKUP($C12,'Setting (3)'!$C$4:$AC$27,COLUMN(),FALSE),"")</f>
        <v>1</v>
      </c>
      <c r="W12" s="133">
        <f>IF($B12&lt;&gt;"",VLOOKUP($C12,'Setting (3)'!$C$4:$AC$27,COLUMN(),FALSE),"")</f>
        <v>0</v>
      </c>
      <c r="X12" s="133">
        <f>IF($B12&lt;&gt;"",VLOOKUP($C12,'Setting (3)'!$C$4:$AC$27,COLUMN(),FALSE),"")</f>
        <v>1</v>
      </c>
      <c r="Y12" s="133">
        <f>IF($B12&lt;&gt;"",VLOOKUP($C12,'Setting (3)'!$C$4:$AC$27,COLUMN(),FALSE),"")</f>
        <v>1</v>
      </c>
      <c r="Z12" s="133">
        <f>IF($B12&lt;&gt;"",VLOOKUP($C12,'Setting (3)'!$C$4:$AC$27,COLUMN(),FALSE),"")</f>
        <v>0</v>
      </c>
      <c r="AA12" s="133">
        <f>IF($B12&lt;&gt;"",VLOOKUP($C12,'Setting (3)'!$C$4:$AC$27,COLUMN(),FALSE),"")</f>
        <v>1</v>
      </c>
    </row>
    <row r="13" spans="2:27">
      <c r="B13" s="132">
        <f>IF(B12&lt;&gt;"",IF(B12='Initial Setup (3)'!$B$2,"",B12+1),"")</f>
        <v>8</v>
      </c>
      <c r="C13" s="130" t="str">
        <f>IF(B13&lt;&gt;"",VLOOKUP(B13,'Setting (3)'!B$4:AC$27,2,FALSE),"")</f>
        <v>AIK SOLNA (SWE)</v>
      </c>
      <c r="D13" s="133">
        <f>IF($B13&lt;&gt;"",VLOOKUP($C13,'Setting (3)'!$C$4:$AC$27,COLUMN(),FALSE),"")</f>
        <v>4</v>
      </c>
      <c r="E13" s="133">
        <f>IF($B13&lt;&gt;"",VLOOKUP($C13,'Setting (3)'!$C$4:$AC$27,COLUMN(),FALSE),"")</f>
        <v>0</v>
      </c>
      <c r="F13" s="133">
        <f>IF($B13&lt;&gt;"",VLOOKUP($C13,'Setting (3)'!$C$4:$AC$27,COLUMN(),FALSE),"")</f>
        <v>1</v>
      </c>
      <c r="G13" s="133">
        <f>IF($B13&lt;&gt;"",VLOOKUP($C13,'Setting (3)'!$C$4:$AC$27,COLUMN(),FALSE),"")</f>
        <v>3</v>
      </c>
      <c r="H13" s="133">
        <f>IF($B13&lt;&gt;"",VLOOKUP($C13,'Setting (3)'!$C$4:$AC$27,COLUMN(),FALSE),"")</f>
        <v>1</v>
      </c>
      <c r="I13" s="133">
        <f>IF($B13&lt;&gt;"",VLOOKUP($C13,'Setting (3)'!$C$4:$AC$27,COLUMN(),FALSE),"")</f>
        <v>4</v>
      </c>
      <c r="J13" s="133">
        <f>IF($B13&lt;&gt;"",VLOOKUP($C13,'Setting (3)'!$C$4:$AC$27,COLUMN(),FALSE),"")</f>
        <v>-3</v>
      </c>
      <c r="K13" s="134">
        <f>IF($B13&lt;&gt;"",VLOOKUP($C13,'Setting (3)'!$C$4:$AC$27,COLUMN(),FALSE),"")</f>
        <v>1</v>
      </c>
      <c r="L13" s="133">
        <f>IF($B13&lt;&gt;"",VLOOKUP($C13,'Setting (3)'!$C$4:$AC$27,COLUMN(),FALSE),"")</f>
        <v>2</v>
      </c>
      <c r="M13" s="133">
        <f>IF($B13&lt;&gt;"",VLOOKUP($C13,'Setting (3)'!$C$4:$AC$27,COLUMN(),FALSE),"")</f>
        <v>0</v>
      </c>
      <c r="N13" s="133">
        <f>IF($B13&lt;&gt;"",VLOOKUP($C13,'Setting (3)'!$C$4:$AC$27,COLUMN(),FALSE),"")</f>
        <v>1</v>
      </c>
      <c r="O13" s="133">
        <f>IF($B13&lt;&gt;"",VLOOKUP($C13,'Setting (3)'!$C$4:$AC$27,COLUMN(),FALSE),"")</f>
        <v>1</v>
      </c>
      <c r="P13" s="133">
        <f>IF($B13&lt;&gt;"",VLOOKUP($C13,'Setting (3)'!$C$4:$AC$27,COLUMN(),FALSE),"")</f>
        <v>1</v>
      </c>
      <c r="Q13" s="133">
        <f>IF($B13&lt;&gt;"",VLOOKUP($C13,'Setting (3)'!$C$4:$AC$27,COLUMN(),FALSE),"")</f>
        <v>2</v>
      </c>
      <c r="R13" s="133">
        <f>IF($B13&lt;&gt;"",VLOOKUP($C13,'Setting (3)'!$C$4:$AC$27,COLUMN(),FALSE),"")</f>
        <v>-1</v>
      </c>
      <c r="S13" s="133">
        <f>IF($B13&lt;&gt;"",VLOOKUP($C13,'Setting (3)'!$C$4:$AC$27,COLUMN(),FALSE),"")</f>
        <v>1</v>
      </c>
      <c r="T13" s="133">
        <f>IF($B13&lt;&gt;"",VLOOKUP($C13,'Setting (3)'!$C$4:$AC$27,COLUMN(),FALSE),"")</f>
        <v>2</v>
      </c>
      <c r="U13" s="133">
        <f>IF($B13&lt;&gt;"",VLOOKUP($C13,'Setting (3)'!$C$4:$AC$27,COLUMN(),FALSE),"")</f>
        <v>0</v>
      </c>
      <c r="V13" s="133">
        <f>IF($B13&lt;&gt;"",VLOOKUP($C13,'Setting (3)'!$C$4:$AC$27,COLUMN(),FALSE),"")</f>
        <v>0</v>
      </c>
      <c r="W13" s="133">
        <f>IF($B13&lt;&gt;"",VLOOKUP($C13,'Setting (3)'!$C$4:$AC$27,COLUMN(),FALSE),"")</f>
        <v>2</v>
      </c>
      <c r="X13" s="133">
        <f>IF($B13&lt;&gt;"",VLOOKUP($C13,'Setting (3)'!$C$4:$AC$27,COLUMN(),FALSE),"")</f>
        <v>0</v>
      </c>
      <c r="Y13" s="133">
        <f>IF($B13&lt;&gt;"",VLOOKUP($C13,'Setting (3)'!$C$4:$AC$27,COLUMN(),FALSE),"")</f>
        <v>2</v>
      </c>
      <c r="Z13" s="133">
        <f>IF($B13&lt;&gt;"",VLOOKUP($C13,'Setting (3)'!$C$4:$AC$27,COLUMN(),FALSE),"")</f>
        <v>-2</v>
      </c>
      <c r="AA13" s="133">
        <f>IF($B13&lt;&gt;"",VLOOKUP($C13,'Setting (3)'!$C$4:$AC$27,COLUMN(),FALSE),"")</f>
        <v>0</v>
      </c>
    </row>
    <row r="14" spans="2:27">
      <c r="B14" s="132">
        <f>IF(B13&lt;&gt;"",IF(B13='Initial Setup (3)'!$B$2,"",B13+1),"")</f>
        <v>9</v>
      </c>
      <c r="C14" s="130" t="str">
        <f>IF(B14&lt;&gt;"",VLOOKUP(B14,'Setting (3)'!B$4:AC$27,2,FALSE),"")</f>
        <v>KARŞIYAKA (TUR)</v>
      </c>
      <c r="D14" s="133">
        <f>IF($B14&lt;&gt;"",VLOOKUP($C14,'Setting (3)'!$C$4:$AC$27,COLUMN(),FALSE),"")</f>
        <v>4</v>
      </c>
      <c r="E14" s="133">
        <f>IF($B14&lt;&gt;"",VLOOKUP($C14,'Setting (3)'!$C$4:$AC$27,COLUMN(),FALSE),"")</f>
        <v>0</v>
      </c>
      <c r="F14" s="133">
        <f>IF($B14&lt;&gt;"",VLOOKUP($C14,'Setting (3)'!$C$4:$AC$27,COLUMN(),FALSE),"")</f>
        <v>0</v>
      </c>
      <c r="G14" s="133">
        <f>IF($B14&lt;&gt;"",VLOOKUP($C14,'Setting (3)'!$C$4:$AC$27,COLUMN(),FALSE),"")</f>
        <v>4</v>
      </c>
      <c r="H14" s="133">
        <f>IF($B14&lt;&gt;"",VLOOKUP($C14,'Setting (3)'!$C$4:$AC$27,COLUMN(),FALSE),"")</f>
        <v>2</v>
      </c>
      <c r="I14" s="133">
        <f>IF($B14&lt;&gt;"",VLOOKUP($C14,'Setting (3)'!$C$4:$AC$27,COLUMN(),FALSE),"")</f>
        <v>9</v>
      </c>
      <c r="J14" s="133">
        <f>IF($B14&lt;&gt;"",VLOOKUP($C14,'Setting (3)'!$C$4:$AC$27,COLUMN(),FALSE),"")</f>
        <v>-7</v>
      </c>
      <c r="K14" s="134">
        <f>IF($B14&lt;&gt;"",VLOOKUP($C14,'Setting (3)'!$C$4:$AC$27,COLUMN(),FALSE),"")</f>
        <v>0</v>
      </c>
      <c r="L14" s="133">
        <f>IF($B14&lt;&gt;"",VLOOKUP($C14,'Setting (3)'!$C$4:$AC$27,COLUMN(),FALSE),"")</f>
        <v>2</v>
      </c>
      <c r="M14" s="133">
        <f>IF($B14&lt;&gt;"",VLOOKUP($C14,'Setting (3)'!$C$4:$AC$27,COLUMN(),FALSE),"")</f>
        <v>0</v>
      </c>
      <c r="N14" s="133">
        <f>IF($B14&lt;&gt;"",VLOOKUP($C14,'Setting (3)'!$C$4:$AC$27,COLUMN(),FALSE),"")</f>
        <v>0</v>
      </c>
      <c r="O14" s="133">
        <f>IF($B14&lt;&gt;"",VLOOKUP($C14,'Setting (3)'!$C$4:$AC$27,COLUMN(),FALSE),"")</f>
        <v>2</v>
      </c>
      <c r="P14" s="133">
        <f>IF($B14&lt;&gt;"",VLOOKUP($C14,'Setting (3)'!$C$4:$AC$27,COLUMN(),FALSE),"")</f>
        <v>1</v>
      </c>
      <c r="Q14" s="133">
        <f>IF($B14&lt;&gt;"",VLOOKUP($C14,'Setting (3)'!$C$4:$AC$27,COLUMN(),FALSE),"")</f>
        <v>4</v>
      </c>
      <c r="R14" s="133">
        <f>IF($B14&lt;&gt;"",VLOOKUP($C14,'Setting (3)'!$C$4:$AC$27,COLUMN(),FALSE),"")</f>
        <v>-3</v>
      </c>
      <c r="S14" s="133">
        <f>IF($B14&lt;&gt;"",VLOOKUP($C14,'Setting (3)'!$C$4:$AC$27,COLUMN(),FALSE),"")</f>
        <v>0</v>
      </c>
      <c r="T14" s="133">
        <f>IF($B14&lt;&gt;"",VLOOKUP($C14,'Setting (3)'!$C$4:$AC$27,COLUMN(),FALSE),"")</f>
        <v>2</v>
      </c>
      <c r="U14" s="133">
        <f>IF($B14&lt;&gt;"",VLOOKUP($C14,'Setting (3)'!$C$4:$AC$27,COLUMN(),FALSE),"")</f>
        <v>0</v>
      </c>
      <c r="V14" s="133">
        <f>IF($B14&lt;&gt;"",VLOOKUP($C14,'Setting (3)'!$C$4:$AC$27,COLUMN(),FALSE),"")</f>
        <v>0</v>
      </c>
      <c r="W14" s="133">
        <f>IF($B14&lt;&gt;"",VLOOKUP($C14,'Setting (3)'!$C$4:$AC$27,COLUMN(),FALSE),"")</f>
        <v>2</v>
      </c>
      <c r="X14" s="133">
        <f>IF($B14&lt;&gt;"",VLOOKUP($C14,'Setting (3)'!$C$4:$AC$27,COLUMN(),FALSE),"")</f>
        <v>1</v>
      </c>
      <c r="Y14" s="133">
        <f>IF($B14&lt;&gt;"",VLOOKUP($C14,'Setting (3)'!$C$4:$AC$27,COLUMN(),FALSE),"")</f>
        <v>5</v>
      </c>
      <c r="Z14" s="133">
        <f>IF($B14&lt;&gt;"",VLOOKUP($C14,'Setting (3)'!$C$4:$AC$27,COLUMN(),FALSE),"")</f>
        <v>-4</v>
      </c>
      <c r="AA14" s="133">
        <f>IF($B14&lt;&gt;"",VLOOKUP($C14,'Setting (3)'!$C$4:$AC$27,COLUMN(),FALSE),"")</f>
        <v>0</v>
      </c>
    </row>
    <row r="15" spans="2:27">
      <c r="B15" s="132" t="str">
        <f>IF(B14&lt;&gt;"",IF(B14='Initial Setup (3)'!$B$2,"",B14+1),"")</f>
        <v/>
      </c>
      <c r="C15" s="130" t="str">
        <f>IF(B15&lt;&gt;"",VLOOKUP(B15,'Setting (3)'!B$4:AC$27,2,FALSE),"")</f>
        <v/>
      </c>
      <c r="D15" s="133" t="str">
        <f>IF($B15&lt;&gt;"",VLOOKUP($C15,'Setting (3)'!$C$4:$AC$27,COLUMN(),FALSE),"")</f>
        <v/>
      </c>
      <c r="E15" s="133" t="str">
        <f>IF($B15&lt;&gt;"",VLOOKUP($C15,'Setting (3)'!$C$4:$AC$27,COLUMN(),FALSE),"")</f>
        <v/>
      </c>
      <c r="F15" s="133" t="str">
        <f>IF($B15&lt;&gt;"",VLOOKUP($C15,'Setting (3)'!$C$4:$AC$27,COLUMN(),FALSE),"")</f>
        <v/>
      </c>
      <c r="G15" s="133" t="str">
        <f>IF($B15&lt;&gt;"",VLOOKUP($C15,'Setting (3)'!$C$4:$AC$27,COLUMN(),FALSE),"")</f>
        <v/>
      </c>
      <c r="H15" s="133" t="str">
        <f>IF($B15&lt;&gt;"",VLOOKUP($C15,'Setting (3)'!$C$4:$AC$27,COLUMN(),FALSE),"")</f>
        <v/>
      </c>
      <c r="I15" s="133" t="str">
        <f>IF($B15&lt;&gt;"",VLOOKUP($C15,'Setting (3)'!$C$4:$AC$27,COLUMN(),FALSE),"")</f>
        <v/>
      </c>
      <c r="J15" s="133" t="str">
        <f>IF($B15&lt;&gt;"",VLOOKUP($C15,'Setting (3)'!$C$4:$AC$27,COLUMN(),FALSE),"")</f>
        <v/>
      </c>
      <c r="K15" s="134" t="str">
        <f>IF($B15&lt;&gt;"",VLOOKUP($C15,'Setting (3)'!$C$4:$AC$27,COLUMN(),FALSE),"")</f>
        <v/>
      </c>
      <c r="L15" s="133" t="str">
        <f>IF($B15&lt;&gt;"",VLOOKUP($C15,'Setting (3)'!$C$4:$AC$27,COLUMN(),FALSE),"")</f>
        <v/>
      </c>
      <c r="M15" s="133" t="str">
        <f>IF($B15&lt;&gt;"",VLOOKUP($C15,'Setting (3)'!$C$4:$AC$27,COLUMN(),FALSE),"")</f>
        <v/>
      </c>
      <c r="N15" s="133" t="str">
        <f>IF($B15&lt;&gt;"",VLOOKUP($C15,'Setting (3)'!$C$4:$AC$27,COLUMN(),FALSE),"")</f>
        <v/>
      </c>
      <c r="O15" s="133" t="str">
        <f>IF($B15&lt;&gt;"",VLOOKUP($C15,'Setting (3)'!$C$4:$AC$27,COLUMN(),FALSE),"")</f>
        <v/>
      </c>
      <c r="P15" s="133" t="str">
        <f>IF($B15&lt;&gt;"",VLOOKUP($C15,'Setting (3)'!$C$4:$AC$27,COLUMN(),FALSE),"")</f>
        <v/>
      </c>
      <c r="Q15" s="133" t="str">
        <f>IF($B15&lt;&gt;"",VLOOKUP($C15,'Setting (3)'!$C$4:$AC$27,COLUMN(),FALSE),"")</f>
        <v/>
      </c>
      <c r="R15" s="133" t="str">
        <f>IF($B15&lt;&gt;"",VLOOKUP($C15,'Setting (3)'!$C$4:$AC$27,COLUMN(),FALSE),"")</f>
        <v/>
      </c>
      <c r="S15" s="133" t="str">
        <f>IF($B15&lt;&gt;"",VLOOKUP($C15,'Setting (3)'!$C$4:$AC$27,COLUMN(),FALSE),"")</f>
        <v/>
      </c>
      <c r="T15" s="133" t="str">
        <f>IF($B15&lt;&gt;"",VLOOKUP($C15,'Setting (3)'!$C$4:$AC$27,COLUMN(),FALSE),"")</f>
        <v/>
      </c>
      <c r="U15" s="133" t="str">
        <f>IF($B15&lt;&gt;"",VLOOKUP($C15,'Setting (3)'!$C$4:$AC$27,COLUMN(),FALSE),"")</f>
        <v/>
      </c>
      <c r="V15" s="133" t="str">
        <f>IF($B15&lt;&gt;"",VLOOKUP($C15,'Setting (3)'!$C$4:$AC$27,COLUMN(),FALSE),"")</f>
        <v/>
      </c>
      <c r="W15" s="133" t="str">
        <f>IF($B15&lt;&gt;"",VLOOKUP($C15,'Setting (3)'!$C$4:$AC$27,COLUMN(),FALSE),"")</f>
        <v/>
      </c>
      <c r="X15" s="133" t="str">
        <f>IF($B15&lt;&gt;"",VLOOKUP($C15,'Setting (3)'!$C$4:$AC$27,COLUMN(),FALSE),"")</f>
        <v/>
      </c>
      <c r="Y15" s="133" t="str">
        <f>IF($B15&lt;&gt;"",VLOOKUP($C15,'Setting (3)'!$C$4:$AC$27,COLUMN(),FALSE),"")</f>
        <v/>
      </c>
      <c r="Z15" s="133" t="str">
        <f>IF($B15&lt;&gt;"",VLOOKUP($C15,'Setting (3)'!$C$4:$AC$27,COLUMN(),FALSE),"")</f>
        <v/>
      </c>
      <c r="AA15" s="133" t="str">
        <f>IF($B15&lt;&gt;"",VLOOKUP($C15,'Setting (3)'!$C$4:$AC$27,COLUMN(),FALSE),"")</f>
        <v/>
      </c>
    </row>
    <row r="16" spans="2:27">
      <c r="B16" s="132" t="str">
        <f>IF(B15&lt;&gt;"",IF(B15='Initial Setup (3)'!$B$2,"",B15+1),"")</f>
        <v/>
      </c>
      <c r="C16" s="130" t="str">
        <f>IF(B16&lt;&gt;"",VLOOKUP(B16,'Setting (3)'!B$4:AC$27,2,FALSE),"")</f>
        <v/>
      </c>
      <c r="D16" s="133" t="str">
        <f>IF($B16&lt;&gt;"",VLOOKUP($C16,'Setting (3)'!$C$4:$AC$27,COLUMN(),FALSE),"")</f>
        <v/>
      </c>
      <c r="E16" s="133" t="str">
        <f>IF($B16&lt;&gt;"",VLOOKUP($C16,'Setting (3)'!$C$4:$AC$27,COLUMN(),FALSE),"")</f>
        <v/>
      </c>
      <c r="F16" s="133" t="str">
        <f>IF($B16&lt;&gt;"",VLOOKUP($C16,'Setting (3)'!$C$4:$AC$27,COLUMN(),FALSE),"")</f>
        <v/>
      </c>
      <c r="G16" s="133" t="str">
        <f>IF($B16&lt;&gt;"",VLOOKUP($C16,'Setting (3)'!$C$4:$AC$27,COLUMN(),FALSE),"")</f>
        <v/>
      </c>
      <c r="H16" s="133" t="str">
        <f>IF($B16&lt;&gt;"",VLOOKUP($C16,'Setting (3)'!$C$4:$AC$27,COLUMN(),FALSE),"")</f>
        <v/>
      </c>
      <c r="I16" s="133" t="str">
        <f>IF($B16&lt;&gt;"",VLOOKUP($C16,'Setting (3)'!$C$4:$AC$27,COLUMN(),FALSE),"")</f>
        <v/>
      </c>
      <c r="J16" s="133" t="str">
        <f>IF($B16&lt;&gt;"",VLOOKUP($C16,'Setting (3)'!$C$4:$AC$27,COLUMN(),FALSE),"")</f>
        <v/>
      </c>
      <c r="K16" s="134" t="str">
        <f>IF($B16&lt;&gt;"",VLOOKUP($C16,'Setting (3)'!$C$4:$AC$27,COLUMN(),FALSE),"")</f>
        <v/>
      </c>
      <c r="L16" s="133" t="str">
        <f>IF($B16&lt;&gt;"",VLOOKUP($C16,'Setting (3)'!$C$4:$AC$27,COLUMN(),FALSE),"")</f>
        <v/>
      </c>
      <c r="M16" s="133" t="str">
        <f>IF($B16&lt;&gt;"",VLOOKUP($C16,'Setting (3)'!$C$4:$AC$27,COLUMN(),FALSE),"")</f>
        <v/>
      </c>
      <c r="N16" s="133" t="str">
        <f>IF($B16&lt;&gt;"",VLOOKUP($C16,'Setting (3)'!$C$4:$AC$27,COLUMN(),FALSE),"")</f>
        <v/>
      </c>
      <c r="O16" s="133" t="str">
        <f>IF($B16&lt;&gt;"",VLOOKUP($C16,'Setting (3)'!$C$4:$AC$27,COLUMN(),FALSE),"")</f>
        <v/>
      </c>
      <c r="P16" s="133" t="str">
        <f>IF($B16&lt;&gt;"",VLOOKUP($C16,'Setting (3)'!$C$4:$AC$27,COLUMN(),FALSE),"")</f>
        <v/>
      </c>
      <c r="Q16" s="133" t="str">
        <f>IF($B16&lt;&gt;"",VLOOKUP($C16,'Setting (3)'!$C$4:$AC$27,COLUMN(),FALSE),"")</f>
        <v/>
      </c>
      <c r="R16" s="133" t="str">
        <f>IF($B16&lt;&gt;"",VLOOKUP($C16,'Setting (3)'!$C$4:$AC$27,COLUMN(),FALSE),"")</f>
        <v/>
      </c>
      <c r="S16" s="133" t="str">
        <f>IF($B16&lt;&gt;"",VLOOKUP($C16,'Setting (3)'!$C$4:$AC$27,COLUMN(),FALSE),"")</f>
        <v/>
      </c>
      <c r="T16" s="133" t="str">
        <f>IF($B16&lt;&gt;"",VLOOKUP($C16,'Setting (3)'!$C$4:$AC$27,COLUMN(),FALSE),"")</f>
        <v/>
      </c>
      <c r="U16" s="133" t="str">
        <f>IF($B16&lt;&gt;"",VLOOKUP($C16,'Setting (3)'!$C$4:$AC$27,COLUMN(),FALSE),"")</f>
        <v/>
      </c>
      <c r="V16" s="133" t="str">
        <f>IF($B16&lt;&gt;"",VLOOKUP($C16,'Setting (3)'!$C$4:$AC$27,COLUMN(),FALSE),"")</f>
        <v/>
      </c>
      <c r="W16" s="133" t="str">
        <f>IF($B16&lt;&gt;"",VLOOKUP($C16,'Setting (3)'!$C$4:$AC$27,COLUMN(),FALSE),"")</f>
        <v/>
      </c>
      <c r="X16" s="133" t="str">
        <f>IF($B16&lt;&gt;"",VLOOKUP($C16,'Setting (3)'!$C$4:$AC$27,COLUMN(),FALSE),"")</f>
        <v/>
      </c>
      <c r="Y16" s="133" t="str">
        <f>IF($B16&lt;&gt;"",VLOOKUP($C16,'Setting (3)'!$C$4:$AC$27,COLUMN(),FALSE),"")</f>
        <v/>
      </c>
      <c r="Z16" s="133" t="str">
        <f>IF($B16&lt;&gt;"",VLOOKUP($C16,'Setting (3)'!$C$4:$AC$27,COLUMN(),FALSE),"")</f>
        <v/>
      </c>
      <c r="AA16" s="133" t="str">
        <f>IF($B16&lt;&gt;"",VLOOKUP($C16,'Setting (3)'!$C$4:$AC$27,COLUMN(),FALSE),"")</f>
        <v/>
      </c>
    </row>
    <row r="17" spans="2:27">
      <c r="B17" s="132" t="str">
        <f>IF(B16&lt;&gt;"",IF(B16='Initial Setup (3)'!$B$2,"",B16+1),"")</f>
        <v/>
      </c>
      <c r="C17" s="130" t="str">
        <f>IF(B17&lt;&gt;"",VLOOKUP(B17,'Setting (3)'!B$4:AC$27,2,FALSE),"")</f>
        <v/>
      </c>
      <c r="D17" s="133" t="str">
        <f>IF($B17&lt;&gt;"",VLOOKUP($C17,'Setting (3)'!$C$4:$AC$27,COLUMN(),FALSE),"")</f>
        <v/>
      </c>
      <c r="E17" s="133" t="str">
        <f>IF($B17&lt;&gt;"",VLOOKUP($C17,'Setting (3)'!$C$4:$AC$27,COLUMN(),FALSE),"")</f>
        <v/>
      </c>
      <c r="F17" s="133" t="str">
        <f>IF($B17&lt;&gt;"",VLOOKUP($C17,'Setting (3)'!$C$4:$AC$27,COLUMN(),FALSE),"")</f>
        <v/>
      </c>
      <c r="G17" s="133" t="str">
        <f>IF($B17&lt;&gt;"",VLOOKUP($C17,'Setting (3)'!$C$4:$AC$27,COLUMN(),FALSE),"")</f>
        <v/>
      </c>
      <c r="H17" s="133" t="str">
        <f>IF($B17&lt;&gt;"",VLOOKUP($C17,'Setting (3)'!$C$4:$AC$27,COLUMN(),FALSE),"")</f>
        <v/>
      </c>
      <c r="I17" s="133" t="str">
        <f>IF($B17&lt;&gt;"",VLOOKUP($C17,'Setting (3)'!$C$4:$AC$27,COLUMN(),FALSE),"")</f>
        <v/>
      </c>
      <c r="J17" s="133" t="str">
        <f>IF($B17&lt;&gt;"",VLOOKUP($C17,'Setting (3)'!$C$4:$AC$27,COLUMN(),FALSE),"")</f>
        <v/>
      </c>
      <c r="K17" s="134" t="str">
        <f>IF($B17&lt;&gt;"",VLOOKUP($C17,'Setting (3)'!$C$4:$AC$27,COLUMN(),FALSE),"")</f>
        <v/>
      </c>
      <c r="L17" s="133" t="str">
        <f>IF($B17&lt;&gt;"",VLOOKUP($C17,'Setting (3)'!$C$4:$AC$27,COLUMN(),FALSE),"")</f>
        <v/>
      </c>
      <c r="M17" s="133" t="str">
        <f>IF($B17&lt;&gt;"",VLOOKUP($C17,'Setting (3)'!$C$4:$AC$27,COLUMN(),FALSE),"")</f>
        <v/>
      </c>
      <c r="N17" s="133" t="str">
        <f>IF($B17&lt;&gt;"",VLOOKUP($C17,'Setting (3)'!$C$4:$AC$27,COLUMN(),FALSE),"")</f>
        <v/>
      </c>
      <c r="O17" s="133" t="str">
        <f>IF($B17&lt;&gt;"",VLOOKUP($C17,'Setting (3)'!$C$4:$AC$27,COLUMN(),FALSE),"")</f>
        <v/>
      </c>
      <c r="P17" s="133" t="str">
        <f>IF($B17&lt;&gt;"",VLOOKUP($C17,'Setting (3)'!$C$4:$AC$27,COLUMN(),FALSE),"")</f>
        <v/>
      </c>
      <c r="Q17" s="133" t="str">
        <f>IF($B17&lt;&gt;"",VLOOKUP($C17,'Setting (3)'!$C$4:$AC$27,COLUMN(),FALSE),"")</f>
        <v/>
      </c>
      <c r="R17" s="133" t="str">
        <f>IF($B17&lt;&gt;"",VLOOKUP($C17,'Setting (3)'!$C$4:$AC$27,COLUMN(),FALSE),"")</f>
        <v/>
      </c>
      <c r="S17" s="133" t="str">
        <f>IF($B17&lt;&gt;"",VLOOKUP($C17,'Setting (3)'!$C$4:$AC$27,COLUMN(),FALSE),"")</f>
        <v/>
      </c>
      <c r="T17" s="133" t="str">
        <f>IF($B17&lt;&gt;"",VLOOKUP($C17,'Setting (3)'!$C$4:$AC$27,COLUMN(),FALSE),"")</f>
        <v/>
      </c>
      <c r="U17" s="133" t="str">
        <f>IF($B17&lt;&gt;"",VLOOKUP($C17,'Setting (3)'!$C$4:$AC$27,COLUMN(),FALSE),"")</f>
        <v/>
      </c>
      <c r="V17" s="133" t="str">
        <f>IF($B17&lt;&gt;"",VLOOKUP($C17,'Setting (3)'!$C$4:$AC$27,COLUMN(),FALSE),"")</f>
        <v/>
      </c>
      <c r="W17" s="133" t="str">
        <f>IF($B17&lt;&gt;"",VLOOKUP($C17,'Setting (3)'!$C$4:$AC$27,COLUMN(),FALSE),"")</f>
        <v/>
      </c>
      <c r="X17" s="133" t="str">
        <f>IF($B17&lt;&gt;"",VLOOKUP($C17,'Setting (3)'!$C$4:$AC$27,COLUMN(),FALSE),"")</f>
        <v/>
      </c>
      <c r="Y17" s="133" t="str">
        <f>IF($B17&lt;&gt;"",VLOOKUP($C17,'Setting (3)'!$C$4:$AC$27,COLUMN(),FALSE),"")</f>
        <v/>
      </c>
      <c r="Z17" s="133" t="str">
        <f>IF($B17&lt;&gt;"",VLOOKUP($C17,'Setting (3)'!$C$4:$AC$27,COLUMN(),FALSE),"")</f>
        <v/>
      </c>
      <c r="AA17" s="133" t="str">
        <f>IF($B17&lt;&gt;"",VLOOKUP($C17,'Setting (3)'!$C$4:$AC$27,COLUMN(),FALSE),"")</f>
        <v/>
      </c>
    </row>
    <row r="18" spans="2:27">
      <c r="B18" s="132" t="str">
        <f>IF(B17&lt;&gt;"",IF(B17='Initial Setup (3)'!$B$2,"",B17+1),"")</f>
        <v/>
      </c>
      <c r="C18" s="130" t="str">
        <f>IF(B18&lt;&gt;"",VLOOKUP(B18,'Setting (3)'!B$4:AC$27,2,FALSE),"")</f>
        <v/>
      </c>
      <c r="D18" s="133" t="str">
        <f>IF($B18&lt;&gt;"",VLOOKUP($C18,'Setting (3)'!$C$4:$AC$27,COLUMN(),FALSE),"")</f>
        <v/>
      </c>
      <c r="E18" s="133" t="str">
        <f>IF($B18&lt;&gt;"",VLOOKUP($C18,'Setting (3)'!$C$4:$AC$27,COLUMN(),FALSE),"")</f>
        <v/>
      </c>
      <c r="F18" s="133" t="str">
        <f>IF($B18&lt;&gt;"",VLOOKUP($C18,'Setting (3)'!$C$4:$AC$27,COLUMN(),FALSE),"")</f>
        <v/>
      </c>
      <c r="G18" s="133" t="str">
        <f>IF($B18&lt;&gt;"",VLOOKUP($C18,'Setting (3)'!$C$4:$AC$27,COLUMN(),FALSE),"")</f>
        <v/>
      </c>
      <c r="H18" s="133" t="str">
        <f>IF($B18&lt;&gt;"",VLOOKUP($C18,'Setting (3)'!$C$4:$AC$27,COLUMN(),FALSE),"")</f>
        <v/>
      </c>
      <c r="I18" s="133" t="str">
        <f>IF($B18&lt;&gt;"",VLOOKUP($C18,'Setting (3)'!$C$4:$AC$27,COLUMN(),FALSE),"")</f>
        <v/>
      </c>
      <c r="J18" s="133" t="str">
        <f>IF($B18&lt;&gt;"",VLOOKUP($C18,'Setting (3)'!$C$4:$AC$27,COLUMN(),FALSE),"")</f>
        <v/>
      </c>
      <c r="K18" s="134" t="str">
        <f>IF($B18&lt;&gt;"",VLOOKUP($C18,'Setting (3)'!$C$4:$AC$27,COLUMN(),FALSE),"")</f>
        <v/>
      </c>
      <c r="L18" s="133" t="str">
        <f>IF($B18&lt;&gt;"",VLOOKUP($C18,'Setting (3)'!$C$4:$AC$27,COLUMN(),FALSE),"")</f>
        <v/>
      </c>
      <c r="M18" s="133" t="str">
        <f>IF($B18&lt;&gt;"",VLOOKUP($C18,'Setting (3)'!$C$4:$AC$27,COLUMN(),FALSE),"")</f>
        <v/>
      </c>
      <c r="N18" s="133" t="str">
        <f>IF($B18&lt;&gt;"",VLOOKUP($C18,'Setting (3)'!$C$4:$AC$27,COLUMN(),FALSE),"")</f>
        <v/>
      </c>
      <c r="O18" s="133" t="str">
        <f>IF($B18&lt;&gt;"",VLOOKUP($C18,'Setting (3)'!$C$4:$AC$27,COLUMN(),FALSE),"")</f>
        <v/>
      </c>
      <c r="P18" s="133" t="str">
        <f>IF($B18&lt;&gt;"",VLOOKUP($C18,'Setting (3)'!$C$4:$AC$27,COLUMN(),FALSE),"")</f>
        <v/>
      </c>
      <c r="Q18" s="133" t="str">
        <f>IF($B18&lt;&gt;"",VLOOKUP($C18,'Setting (3)'!$C$4:$AC$27,COLUMN(),FALSE),"")</f>
        <v/>
      </c>
      <c r="R18" s="133" t="str">
        <f>IF($B18&lt;&gt;"",VLOOKUP($C18,'Setting (3)'!$C$4:$AC$27,COLUMN(),FALSE),"")</f>
        <v/>
      </c>
      <c r="S18" s="133" t="str">
        <f>IF($B18&lt;&gt;"",VLOOKUP($C18,'Setting (3)'!$C$4:$AC$27,COLUMN(),FALSE),"")</f>
        <v/>
      </c>
      <c r="T18" s="133" t="str">
        <f>IF($B18&lt;&gt;"",VLOOKUP($C18,'Setting (3)'!$C$4:$AC$27,COLUMN(),FALSE),"")</f>
        <v/>
      </c>
      <c r="U18" s="133" t="str">
        <f>IF($B18&lt;&gt;"",VLOOKUP($C18,'Setting (3)'!$C$4:$AC$27,COLUMN(),FALSE),"")</f>
        <v/>
      </c>
      <c r="V18" s="133" t="str">
        <f>IF($B18&lt;&gt;"",VLOOKUP($C18,'Setting (3)'!$C$4:$AC$27,COLUMN(),FALSE),"")</f>
        <v/>
      </c>
      <c r="W18" s="133" t="str">
        <f>IF($B18&lt;&gt;"",VLOOKUP($C18,'Setting (3)'!$C$4:$AC$27,COLUMN(),FALSE),"")</f>
        <v/>
      </c>
      <c r="X18" s="133" t="str">
        <f>IF($B18&lt;&gt;"",VLOOKUP($C18,'Setting (3)'!$C$4:$AC$27,COLUMN(),FALSE),"")</f>
        <v/>
      </c>
      <c r="Y18" s="133" t="str">
        <f>IF($B18&lt;&gt;"",VLOOKUP($C18,'Setting (3)'!$C$4:$AC$27,COLUMN(),FALSE),"")</f>
        <v/>
      </c>
      <c r="Z18" s="133" t="str">
        <f>IF($B18&lt;&gt;"",VLOOKUP($C18,'Setting (3)'!$C$4:$AC$27,COLUMN(),FALSE),"")</f>
        <v/>
      </c>
      <c r="AA18" s="133" t="str">
        <f>IF($B18&lt;&gt;"",VLOOKUP($C18,'Setting (3)'!$C$4:$AC$27,COLUMN(),FALSE),"")</f>
        <v/>
      </c>
    </row>
    <row r="19" spans="2:27">
      <c r="B19" s="132" t="str">
        <f>IF(B18&lt;&gt;"",IF(B18='Initial Setup (3)'!$B$2,"",B18+1),"")</f>
        <v/>
      </c>
      <c r="C19" s="130" t="str">
        <f>IF(B19&lt;&gt;"",VLOOKUP(B19,'Setting (3)'!B$4:AC$27,2,FALSE),"")</f>
        <v/>
      </c>
      <c r="D19" s="133" t="str">
        <f>IF($B19&lt;&gt;"",VLOOKUP($C19,'Setting (3)'!$C$4:$AC$27,COLUMN(),FALSE),"")</f>
        <v/>
      </c>
      <c r="E19" s="133" t="str">
        <f>IF($B19&lt;&gt;"",VLOOKUP($C19,'Setting (3)'!$C$4:$AC$27,COLUMN(),FALSE),"")</f>
        <v/>
      </c>
      <c r="F19" s="133" t="str">
        <f>IF($B19&lt;&gt;"",VLOOKUP($C19,'Setting (3)'!$C$4:$AC$27,COLUMN(),FALSE),"")</f>
        <v/>
      </c>
      <c r="G19" s="133" t="str">
        <f>IF($B19&lt;&gt;"",VLOOKUP($C19,'Setting (3)'!$C$4:$AC$27,COLUMN(),FALSE),"")</f>
        <v/>
      </c>
      <c r="H19" s="133" t="str">
        <f>IF($B19&lt;&gt;"",VLOOKUP($C19,'Setting (3)'!$C$4:$AC$27,COLUMN(),FALSE),"")</f>
        <v/>
      </c>
      <c r="I19" s="133" t="str">
        <f>IF($B19&lt;&gt;"",VLOOKUP($C19,'Setting (3)'!$C$4:$AC$27,COLUMN(),FALSE),"")</f>
        <v/>
      </c>
      <c r="J19" s="133" t="str">
        <f>IF($B19&lt;&gt;"",VLOOKUP($C19,'Setting (3)'!$C$4:$AC$27,COLUMN(),FALSE),"")</f>
        <v/>
      </c>
      <c r="K19" s="134" t="str">
        <f>IF($B19&lt;&gt;"",VLOOKUP($C19,'Setting (3)'!$C$4:$AC$27,COLUMN(),FALSE),"")</f>
        <v/>
      </c>
      <c r="L19" s="133" t="str">
        <f>IF($B19&lt;&gt;"",VLOOKUP($C19,'Setting (3)'!$C$4:$AC$27,COLUMN(),FALSE),"")</f>
        <v/>
      </c>
      <c r="M19" s="133" t="str">
        <f>IF($B19&lt;&gt;"",VLOOKUP($C19,'Setting (3)'!$C$4:$AC$27,COLUMN(),FALSE),"")</f>
        <v/>
      </c>
      <c r="N19" s="133" t="str">
        <f>IF($B19&lt;&gt;"",VLOOKUP($C19,'Setting (3)'!$C$4:$AC$27,COLUMN(),FALSE),"")</f>
        <v/>
      </c>
      <c r="O19" s="133" t="str">
        <f>IF($B19&lt;&gt;"",VLOOKUP($C19,'Setting (3)'!$C$4:$AC$27,COLUMN(),FALSE),"")</f>
        <v/>
      </c>
      <c r="P19" s="133" t="str">
        <f>IF($B19&lt;&gt;"",VLOOKUP($C19,'Setting (3)'!$C$4:$AC$27,COLUMN(),FALSE),"")</f>
        <v/>
      </c>
      <c r="Q19" s="133" t="str">
        <f>IF($B19&lt;&gt;"",VLOOKUP($C19,'Setting (3)'!$C$4:$AC$27,COLUMN(),FALSE),"")</f>
        <v/>
      </c>
      <c r="R19" s="133" t="str">
        <f>IF($B19&lt;&gt;"",VLOOKUP($C19,'Setting (3)'!$C$4:$AC$27,COLUMN(),FALSE),"")</f>
        <v/>
      </c>
      <c r="S19" s="133" t="str">
        <f>IF($B19&lt;&gt;"",VLOOKUP($C19,'Setting (3)'!$C$4:$AC$27,COLUMN(),FALSE),"")</f>
        <v/>
      </c>
      <c r="T19" s="133" t="str">
        <f>IF($B19&lt;&gt;"",VLOOKUP($C19,'Setting (3)'!$C$4:$AC$27,COLUMN(),FALSE),"")</f>
        <v/>
      </c>
      <c r="U19" s="133" t="str">
        <f>IF($B19&lt;&gt;"",VLOOKUP($C19,'Setting (3)'!$C$4:$AC$27,COLUMN(),FALSE),"")</f>
        <v/>
      </c>
      <c r="V19" s="133" t="str">
        <f>IF($B19&lt;&gt;"",VLOOKUP($C19,'Setting (3)'!$C$4:$AC$27,COLUMN(),FALSE),"")</f>
        <v/>
      </c>
      <c r="W19" s="133" t="str">
        <f>IF($B19&lt;&gt;"",VLOOKUP($C19,'Setting (3)'!$C$4:$AC$27,COLUMN(),FALSE),"")</f>
        <v/>
      </c>
      <c r="X19" s="133" t="str">
        <f>IF($B19&lt;&gt;"",VLOOKUP($C19,'Setting (3)'!$C$4:$AC$27,COLUMN(),FALSE),"")</f>
        <v/>
      </c>
      <c r="Y19" s="133" t="str">
        <f>IF($B19&lt;&gt;"",VLOOKUP($C19,'Setting (3)'!$C$4:$AC$27,COLUMN(),FALSE),"")</f>
        <v/>
      </c>
      <c r="Z19" s="133" t="str">
        <f>IF($B19&lt;&gt;"",VLOOKUP($C19,'Setting (3)'!$C$4:$AC$27,COLUMN(),FALSE),"")</f>
        <v/>
      </c>
      <c r="AA19" s="133" t="str">
        <f>IF($B19&lt;&gt;"",VLOOKUP($C19,'Setting (3)'!$C$4:$AC$27,COLUMN(),FALSE),"")</f>
        <v/>
      </c>
    </row>
    <row r="20" spans="2:27">
      <c r="B20" s="132" t="str">
        <f>IF(B19&lt;&gt;"",IF(B19='Initial Setup (3)'!$B$2,"",B19+1),"")</f>
        <v/>
      </c>
      <c r="C20" s="130" t="str">
        <f>IF(B20&lt;&gt;"",VLOOKUP(B20,'Setting (3)'!B$4:AC$27,2,FALSE),"")</f>
        <v/>
      </c>
      <c r="D20" s="133" t="str">
        <f>IF($B20&lt;&gt;"",VLOOKUP($C20,'Setting (3)'!$C$4:$AC$27,COLUMN(),FALSE),"")</f>
        <v/>
      </c>
      <c r="E20" s="133" t="str">
        <f>IF($B20&lt;&gt;"",VLOOKUP($C20,'Setting (3)'!$C$4:$AC$27,COLUMN(),FALSE),"")</f>
        <v/>
      </c>
      <c r="F20" s="133" t="str">
        <f>IF($B20&lt;&gt;"",VLOOKUP($C20,'Setting (3)'!$C$4:$AC$27,COLUMN(),FALSE),"")</f>
        <v/>
      </c>
      <c r="G20" s="133" t="str">
        <f>IF($B20&lt;&gt;"",VLOOKUP($C20,'Setting (3)'!$C$4:$AC$27,COLUMN(),FALSE),"")</f>
        <v/>
      </c>
      <c r="H20" s="133" t="str">
        <f>IF($B20&lt;&gt;"",VLOOKUP($C20,'Setting (3)'!$C$4:$AC$27,COLUMN(),FALSE),"")</f>
        <v/>
      </c>
      <c r="I20" s="133" t="str">
        <f>IF($B20&lt;&gt;"",VLOOKUP($C20,'Setting (3)'!$C$4:$AC$27,COLUMN(),FALSE),"")</f>
        <v/>
      </c>
      <c r="J20" s="133" t="str">
        <f>IF($B20&lt;&gt;"",VLOOKUP($C20,'Setting (3)'!$C$4:$AC$27,COLUMN(),FALSE),"")</f>
        <v/>
      </c>
      <c r="K20" s="134" t="str">
        <f>IF($B20&lt;&gt;"",VLOOKUP($C20,'Setting (3)'!$C$4:$AC$27,COLUMN(),FALSE),"")</f>
        <v/>
      </c>
      <c r="L20" s="133" t="str">
        <f>IF($B20&lt;&gt;"",VLOOKUP($C20,'Setting (3)'!$C$4:$AC$27,COLUMN(),FALSE),"")</f>
        <v/>
      </c>
      <c r="M20" s="133" t="str">
        <f>IF($B20&lt;&gt;"",VLOOKUP($C20,'Setting (3)'!$C$4:$AC$27,COLUMN(),FALSE),"")</f>
        <v/>
      </c>
      <c r="N20" s="133" t="str">
        <f>IF($B20&lt;&gt;"",VLOOKUP($C20,'Setting (3)'!$C$4:$AC$27,COLUMN(),FALSE),"")</f>
        <v/>
      </c>
      <c r="O20" s="133" t="str">
        <f>IF($B20&lt;&gt;"",VLOOKUP($C20,'Setting (3)'!$C$4:$AC$27,COLUMN(),FALSE),"")</f>
        <v/>
      </c>
      <c r="P20" s="133" t="str">
        <f>IF($B20&lt;&gt;"",VLOOKUP($C20,'Setting (3)'!$C$4:$AC$27,COLUMN(),FALSE),"")</f>
        <v/>
      </c>
      <c r="Q20" s="133" t="str">
        <f>IF($B20&lt;&gt;"",VLOOKUP($C20,'Setting (3)'!$C$4:$AC$27,COLUMN(),FALSE),"")</f>
        <v/>
      </c>
      <c r="R20" s="133" t="str">
        <f>IF($B20&lt;&gt;"",VLOOKUP($C20,'Setting (3)'!$C$4:$AC$27,COLUMN(),FALSE),"")</f>
        <v/>
      </c>
      <c r="S20" s="133" t="str">
        <f>IF($B20&lt;&gt;"",VLOOKUP($C20,'Setting (3)'!$C$4:$AC$27,COLUMN(),FALSE),"")</f>
        <v/>
      </c>
      <c r="T20" s="133" t="str">
        <f>IF($B20&lt;&gt;"",VLOOKUP($C20,'Setting (3)'!$C$4:$AC$27,COLUMN(),FALSE),"")</f>
        <v/>
      </c>
      <c r="U20" s="133" t="str">
        <f>IF($B20&lt;&gt;"",VLOOKUP($C20,'Setting (3)'!$C$4:$AC$27,COLUMN(),FALSE),"")</f>
        <v/>
      </c>
      <c r="V20" s="133" t="str">
        <f>IF($B20&lt;&gt;"",VLOOKUP($C20,'Setting (3)'!$C$4:$AC$27,COLUMN(),FALSE),"")</f>
        <v/>
      </c>
      <c r="W20" s="133" t="str">
        <f>IF($B20&lt;&gt;"",VLOOKUP($C20,'Setting (3)'!$C$4:$AC$27,COLUMN(),FALSE),"")</f>
        <v/>
      </c>
      <c r="X20" s="133" t="str">
        <f>IF($B20&lt;&gt;"",VLOOKUP($C20,'Setting (3)'!$C$4:$AC$27,COLUMN(),FALSE),"")</f>
        <v/>
      </c>
      <c r="Y20" s="133" t="str">
        <f>IF($B20&lt;&gt;"",VLOOKUP($C20,'Setting (3)'!$C$4:$AC$27,COLUMN(),FALSE),"")</f>
        <v/>
      </c>
      <c r="Z20" s="133" t="str">
        <f>IF($B20&lt;&gt;"",VLOOKUP($C20,'Setting (3)'!$C$4:$AC$27,COLUMN(),FALSE),"")</f>
        <v/>
      </c>
      <c r="AA20" s="133" t="str">
        <f>IF($B20&lt;&gt;"",VLOOKUP($C20,'Setting (3)'!$C$4:$AC$27,COLUMN(),FALSE),"")</f>
        <v/>
      </c>
    </row>
    <row r="21" spans="2:27">
      <c r="B21" s="132" t="str">
        <f>IF(B20&lt;&gt;"",IF(B20='Initial Setup (3)'!$B$2,"",B20+1),"")</f>
        <v/>
      </c>
      <c r="C21" s="130" t="str">
        <f>IF(B21&lt;&gt;"",VLOOKUP(B21,'Setting (3)'!B$4:AC$27,2,FALSE),"")</f>
        <v/>
      </c>
      <c r="D21" s="133" t="str">
        <f>IF($B21&lt;&gt;"",VLOOKUP($C21,'Setting (3)'!$C$4:$AC$27,COLUMN(),FALSE),"")</f>
        <v/>
      </c>
      <c r="E21" s="133" t="str">
        <f>IF($B21&lt;&gt;"",VLOOKUP($C21,'Setting (3)'!$C$4:$AC$27,COLUMN(),FALSE),"")</f>
        <v/>
      </c>
      <c r="F21" s="133" t="str">
        <f>IF($B21&lt;&gt;"",VLOOKUP($C21,'Setting (3)'!$C$4:$AC$27,COLUMN(),FALSE),"")</f>
        <v/>
      </c>
      <c r="G21" s="133" t="str">
        <f>IF($B21&lt;&gt;"",VLOOKUP($C21,'Setting (3)'!$C$4:$AC$27,COLUMN(),FALSE),"")</f>
        <v/>
      </c>
      <c r="H21" s="133" t="str">
        <f>IF($B21&lt;&gt;"",VLOOKUP($C21,'Setting (3)'!$C$4:$AC$27,COLUMN(),FALSE),"")</f>
        <v/>
      </c>
      <c r="I21" s="133" t="str">
        <f>IF($B21&lt;&gt;"",VLOOKUP($C21,'Setting (3)'!$C$4:$AC$27,COLUMN(),FALSE),"")</f>
        <v/>
      </c>
      <c r="J21" s="133" t="str">
        <f>IF($B21&lt;&gt;"",VLOOKUP($C21,'Setting (3)'!$C$4:$AC$27,COLUMN(),FALSE),"")</f>
        <v/>
      </c>
      <c r="K21" s="134" t="str">
        <f>IF($B21&lt;&gt;"",VLOOKUP($C21,'Setting (3)'!$C$4:$AC$27,COLUMN(),FALSE),"")</f>
        <v/>
      </c>
      <c r="L21" s="133" t="str">
        <f>IF($B21&lt;&gt;"",VLOOKUP($C21,'Setting (3)'!$C$4:$AC$27,COLUMN(),FALSE),"")</f>
        <v/>
      </c>
      <c r="M21" s="133" t="str">
        <f>IF($B21&lt;&gt;"",VLOOKUP($C21,'Setting (3)'!$C$4:$AC$27,COLUMN(),FALSE),"")</f>
        <v/>
      </c>
      <c r="N21" s="133" t="str">
        <f>IF($B21&lt;&gt;"",VLOOKUP($C21,'Setting (3)'!$C$4:$AC$27,COLUMN(),FALSE),"")</f>
        <v/>
      </c>
      <c r="O21" s="133" t="str">
        <f>IF($B21&lt;&gt;"",VLOOKUP($C21,'Setting (3)'!$C$4:$AC$27,COLUMN(),FALSE),"")</f>
        <v/>
      </c>
      <c r="P21" s="133" t="str">
        <f>IF($B21&lt;&gt;"",VLOOKUP($C21,'Setting (3)'!$C$4:$AC$27,COLUMN(),FALSE),"")</f>
        <v/>
      </c>
      <c r="Q21" s="133" t="str">
        <f>IF($B21&lt;&gt;"",VLOOKUP($C21,'Setting (3)'!$C$4:$AC$27,COLUMN(),FALSE),"")</f>
        <v/>
      </c>
      <c r="R21" s="133" t="str">
        <f>IF($B21&lt;&gt;"",VLOOKUP($C21,'Setting (3)'!$C$4:$AC$27,COLUMN(),FALSE),"")</f>
        <v/>
      </c>
      <c r="S21" s="133" t="str">
        <f>IF($B21&lt;&gt;"",VLOOKUP($C21,'Setting (3)'!$C$4:$AC$27,COLUMN(),FALSE),"")</f>
        <v/>
      </c>
      <c r="T21" s="133" t="str">
        <f>IF($B21&lt;&gt;"",VLOOKUP($C21,'Setting (3)'!$C$4:$AC$27,COLUMN(),FALSE),"")</f>
        <v/>
      </c>
      <c r="U21" s="133" t="str">
        <f>IF($B21&lt;&gt;"",VLOOKUP($C21,'Setting (3)'!$C$4:$AC$27,COLUMN(),FALSE),"")</f>
        <v/>
      </c>
      <c r="V21" s="133" t="str">
        <f>IF($B21&lt;&gt;"",VLOOKUP($C21,'Setting (3)'!$C$4:$AC$27,COLUMN(),FALSE),"")</f>
        <v/>
      </c>
      <c r="W21" s="133" t="str">
        <f>IF($B21&lt;&gt;"",VLOOKUP($C21,'Setting (3)'!$C$4:$AC$27,COLUMN(),FALSE),"")</f>
        <v/>
      </c>
      <c r="X21" s="133" t="str">
        <f>IF($B21&lt;&gt;"",VLOOKUP($C21,'Setting (3)'!$C$4:$AC$27,COLUMN(),FALSE),"")</f>
        <v/>
      </c>
      <c r="Y21" s="133" t="str">
        <f>IF($B21&lt;&gt;"",VLOOKUP($C21,'Setting (3)'!$C$4:$AC$27,COLUMN(),FALSE),"")</f>
        <v/>
      </c>
      <c r="Z21" s="133" t="str">
        <f>IF($B21&lt;&gt;"",VLOOKUP($C21,'Setting (3)'!$C$4:$AC$27,COLUMN(),FALSE),"")</f>
        <v/>
      </c>
      <c r="AA21" s="133" t="str">
        <f>IF($B21&lt;&gt;"",VLOOKUP($C21,'Setting (3)'!$C$4:$AC$27,COLUMN(),FALSE),"")</f>
        <v/>
      </c>
    </row>
    <row r="22" spans="2:27">
      <c r="B22" s="132" t="str">
        <f>IF(B21&lt;&gt;"",IF(B21='Initial Setup (3)'!$B$2,"",B21+1),"")</f>
        <v/>
      </c>
      <c r="C22" s="130" t="str">
        <f>IF(B22&lt;&gt;"",VLOOKUP(B22,'Setting (3)'!B$4:AC$27,2,FALSE),"")</f>
        <v/>
      </c>
      <c r="D22" s="133" t="str">
        <f>IF($B22&lt;&gt;"",VLOOKUP($C22,'Setting (3)'!$C$4:$AC$27,COLUMN(),FALSE),"")</f>
        <v/>
      </c>
      <c r="E22" s="133" t="str">
        <f>IF($B22&lt;&gt;"",VLOOKUP($C22,'Setting (3)'!$C$4:$AC$27,COLUMN(),FALSE),"")</f>
        <v/>
      </c>
      <c r="F22" s="133" t="str">
        <f>IF($B22&lt;&gt;"",VLOOKUP($C22,'Setting (3)'!$C$4:$AC$27,COLUMN(),FALSE),"")</f>
        <v/>
      </c>
      <c r="G22" s="133" t="str">
        <f>IF($B22&lt;&gt;"",VLOOKUP($C22,'Setting (3)'!$C$4:$AC$27,COLUMN(),FALSE),"")</f>
        <v/>
      </c>
      <c r="H22" s="133" t="str">
        <f>IF($B22&lt;&gt;"",VLOOKUP($C22,'Setting (3)'!$C$4:$AC$27,COLUMN(),FALSE),"")</f>
        <v/>
      </c>
      <c r="I22" s="133" t="str">
        <f>IF($B22&lt;&gt;"",VLOOKUP($C22,'Setting (3)'!$C$4:$AC$27,COLUMN(),FALSE),"")</f>
        <v/>
      </c>
      <c r="J22" s="133" t="str">
        <f>IF($B22&lt;&gt;"",VLOOKUP($C22,'Setting (3)'!$C$4:$AC$27,COLUMN(),FALSE),"")</f>
        <v/>
      </c>
      <c r="K22" s="134" t="str">
        <f>IF($B22&lt;&gt;"",VLOOKUP($C22,'Setting (3)'!$C$4:$AC$27,COLUMN(),FALSE),"")</f>
        <v/>
      </c>
      <c r="L22" s="133" t="str">
        <f>IF($B22&lt;&gt;"",VLOOKUP($C22,'Setting (3)'!$C$4:$AC$27,COLUMN(),FALSE),"")</f>
        <v/>
      </c>
      <c r="M22" s="133" t="str">
        <f>IF($B22&lt;&gt;"",VLOOKUP($C22,'Setting (3)'!$C$4:$AC$27,COLUMN(),FALSE),"")</f>
        <v/>
      </c>
      <c r="N22" s="133" t="str">
        <f>IF($B22&lt;&gt;"",VLOOKUP($C22,'Setting (3)'!$C$4:$AC$27,COLUMN(),FALSE),"")</f>
        <v/>
      </c>
      <c r="O22" s="133" t="str">
        <f>IF($B22&lt;&gt;"",VLOOKUP($C22,'Setting (3)'!$C$4:$AC$27,COLUMN(),FALSE),"")</f>
        <v/>
      </c>
      <c r="P22" s="133" t="str">
        <f>IF($B22&lt;&gt;"",VLOOKUP($C22,'Setting (3)'!$C$4:$AC$27,COLUMN(),FALSE),"")</f>
        <v/>
      </c>
      <c r="Q22" s="133" t="str">
        <f>IF($B22&lt;&gt;"",VLOOKUP($C22,'Setting (3)'!$C$4:$AC$27,COLUMN(),FALSE),"")</f>
        <v/>
      </c>
      <c r="R22" s="133" t="str">
        <f>IF($B22&lt;&gt;"",VLOOKUP($C22,'Setting (3)'!$C$4:$AC$27,COLUMN(),FALSE),"")</f>
        <v/>
      </c>
      <c r="S22" s="133" t="str">
        <f>IF($B22&lt;&gt;"",VLOOKUP($C22,'Setting (3)'!$C$4:$AC$27,COLUMN(),FALSE),"")</f>
        <v/>
      </c>
      <c r="T22" s="133" t="str">
        <f>IF($B22&lt;&gt;"",VLOOKUP($C22,'Setting (3)'!$C$4:$AC$27,COLUMN(),FALSE),"")</f>
        <v/>
      </c>
      <c r="U22" s="133" t="str">
        <f>IF($B22&lt;&gt;"",VLOOKUP($C22,'Setting (3)'!$C$4:$AC$27,COLUMN(),FALSE),"")</f>
        <v/>
      </c>
      <c r="V22" s="133" t="str">
        <f>IF($B22&lt;&gt;"",VLOOKUP($C22,'Setting (3)'!$C$4:$AC$27,COLUMN(),FALSE),"")</f>
        <v/>
      </c>
      <c r="W22" s="133" t="str">
        <f>IF($B22&lt;&gt;"",VLOOKUP($C22,'Setting (3)'!$C$4:$AC$27,COLUMN(),FALSE),"")</f>
        <v/>
      </c>
      <c r="X22" s="133" t="str">
        <f>IF($B22&lt;&gt;"",VLOOKUP($C22,'Setting (3)'!$C$4:$AC$27,COLUMN(),FALSE),"")</f>
        <v/>
      </c>
      <c r="Y22" s="133" t="str">
        <f>IF($B22&lt;&gt;"",VLOOKUP($C22,'Setting (3)'!$C$4:$AC$27,COLUMN(),FALSE),"")</f>
        <v/>
      </c>
      <c r="Z22" s="133" t="str">
        <f>IF($B22&lt;&gt;"",VLOOKUP($C22,'Setting (3)'!$C$4:$AC$27,COLUMN(),FALSE),"")</f>
        <v/>
      </c>
      <c r="AA22" s="133" t="str">
        <f>IF($B22&lt;&gt;"",VLOOKUP($C22,'Setting (3)'!$C$4:$AC$27,COLUMN(),FALSE),"")</f>
        <v/>
      </c>
    </row>
    <row r="23" spans="2:27">
      <c r="B23" s="132" t="str">
        <f>IF(B22&lt;&gt;"",IF(B22='Initial Setup (3)'!$B$2,"",B22+1),"")</f>
        <v/>
      </c>
      <c r="C23" s="130" t="str">
        <f>IF(B23&lt;&gt;"",VLOOKUP(B23,'Setting (3)'!B$4:AC$27,2,FALSE),"")</f>
        <v/>
      </c>
      <c r="D23" s="133" t="str">
        <f>IF($B23&lt;&gt;"",VLOOKUP($C23,'Setting (3)'!$C$4:$AC$27,COLUMN(),FALSE),"")</f>
        <v/>
      </c>
      <c r="E23" s="133" t="str">
        <f>IF($B23&lt;&gt;"",VLOOKUP($C23,'Setting (3)'!$C$4:$AC$27,COLUMN(),FALSE),"")</f>
        <v/>
      </c>
      <c r="F23" s="133" t="str">
        <f>IF($B23&lt;&gt;"",VLOOKUP($C23,'Setting (3)'!$C$4:$AC$27,COLUMN(),FALSE),"")</f>
        <v/>
      </c>
      <c r="G23" s="133" t="str">
        <f>IF($B23&lt;&gt;"",VLOOKUP($C23,'Setting (3)'!$C$4:$AC$27,COLUMN(),FALSE),"")</f>
        <v/>
      </c>
      <c r="H23" s="133" t="str">
        <f>IF($B23&lt;&gt;"",VLOOKUP($C23,'Setting (3)'!$C$4:$AC$27,COLUMN(),FALSE),"")</f>
        <v/>
      </c>
      <c r="I23" s="133" t="str">
        <f>IF($B23&lt;&gt;"",VLOOKUP($C23,'Setting (3)'!$C$4:$AC$27,COLUMN(),FALSE),"")</f>
        <v/>
      </c>
      <c r="J23" s="133" t="str">
        <f>IF($B23&lt;&gt;"",VLOOKUP($C23,'Setting (3)'!$C$4:$AC$27,COLUMN(),FALSE),"")</f>
        <v/>
      </c>
      <c r="K23" s="134" t="str">
        <f>IF($B23&lt;&gt;"",VLOOKUP($C23,'Setting (3)'!$C$4:$AC$27,COLUMN(),FALSE),"")</f>
        <v/>
      </c>
      <c r="L23" s="133" t="str">
        <f>IF($B23&lt;&gt;"",VLOOKUP($C23,'Setting (3)'!$C$4:$AC$27,COLUMN(),FALSE),"")</f>
        <v/>
      </c>
      <c r="M23" s="133" t="str">
        <f>IF($B23&lt;&gt;"",VLOOKUP($C23,'Setting (3)'!$C$4:$AC$27,COLUMN(),FALSE),"")</f>
        <v/>
      </c>
      <c r="N23" s="133" t="str">
        <f>IF($B23&lt;&gt;"",VLOOKUP($C23,'Setting (3)'!$C$4:$AC$27,COLUMN(),FALSE),"")</f>
        <v/>
      </c>
      <c r="O23" s="133" t="str">
        <f>IF($B23&lt;&gt;"",VLOOKUP($C23,'Setting (3)'!$C$4:$AC$27,COLUMN(),FALSE),"")</f>
        <v/>
      </c>
      <c r="P23" s="133" t="str">
        <f>IF($B23&lt;&gt;"",VLOOKUP($C23,'Setting (3)'!$C$4:$AC$27,COLUMN(),FALSE),"")</f>
        <v/>
      </c>
      <c r="Q23" s="133" t="str">
        <f>IF($B23&lt;&gt;"",VLOOKUP($C23,'Setting (3)'!$C$4:$AC$27,COLUMN(),FALSE),"")</f>
        <v/>
      </c>
      <c r="R23" s="133" t="str">
        <f>IF($B23&lt;&gt;"",VLOOKUP($C23,'Setting (3)'!$C$4:$AC$27,COLUMN(),FALSE),"")</f>
        <v/>
      </c>
      <c r="S23" s="133" t="str">
        <f>IF($B23&lt;&gt;"",VLOOKUP($C23,'Setting (3)'!$C$4:$AC$27,COLUMN(),FALSE),"")</f>
        <v/>
      </c>
      <c r="T23" s="133" t="str">
        <f>IF($B23&lt;&gt;"",VLOOKUP($C23,'Setting (3)'!$C$4:$AC$27,COLUMN(),FALSE),"")</f>
        <v/>
      </c>
      <c r="U23" s="133" t="str">
        <f>IF($B23&lt;&gt;"",VLOOKUP($C23,'Setting (3)'!$C$4:$AC$27,COLUMN(),FALSE),"")</f>
        <v/>
      </c>
      <c r="V23" s="133" t="str">
        <f>IF($B23&lt;&gt;"",VLOOKUP($C23,'Setting (3)'!$C$4:$AC$27,COLUMN(),FALSE),"")</f>
        <v/>
      </c>
      <c r="W23" s="133" t="str">
        <f>IF($B23&lt;&gt;"",VLOOKUP($C23,'Setting (3)'!$C$4:$AC$27,COLUMN(),FALSE),"")</f>
        <v/>
      </c>
      <c r="X23" s="133" t="str">
        <f>IF($B23&lt;&gt;"",VLOOKUP($C23,'Setting (3)'!$C$4:$AC$27,COLUMN(),FALSE),"")</f>
        <v/>
      </c>
      <c r="Y23" s="133" t="str">
        <f>IF($B23&lt;&gt;"",VLOOKUP($C23,'Setting (3)'!$C$4:$AC$27,COLUMN(),FALSE),"")</f>
        <v/>
      </c>
      <c r="Z23" s="133" t="str">
        <f>IF($B23&lt;&gt;"",VLOOKUP($C23,'Setting (3)'!$C$4:$AC$27,COLUMN(),FALSE),"")</f>
        <v/>
      </c>
      <c r="AA23" s="133" t="str">
        <f>IF($B23&lt;&gt;"",VLOOKUP($C23,'Setting (3)'!$C$4:$AC$27,COLUMN(),FALSE),"")</f>
        <v/>
      </c>
    </row>
    <row r="24" spans="2:27">
      <c r="B24" s="132" t="str">
        <f>IF(B23&lt;&gt;"",IF(B23='Initial Setup (3)'!$B$2,"",B23+1),"")</f>
        <v/>
      </c>
      <c r="C24" s="130" t="str">
        <f>IF(B24&lt;&gt;"",VLOOKUP(B24,'Setting (3)'!B$4:AC$27,2,FALSE),"")</f>
        <v/>
      </c>
      <c r="D24" s="133" t="str">
        <f>IF($B24&lt;&gt;"",VLOOKUP($C24,'Setting (3)'!$C$4:$AC$27,COLUMN(),FALSE),"")</f>
        <v/>
      </c>
      <c r="E24" s="133" t="str">
        <f>IF($B24&lt;&gt;"",VLOOKUP($C24,'Setting (3)'!$C$4:$AC$27,COLUMN(),FALSE),"")</f>
        <v/>
      </c>
      <c r="F24" s="133" t="str">
        <f>IF($B24&lt;&gt;"",VLOOKUP($C24,'Setting (3)'!$C$4:$AC$27,COLUMN(),FALSE),"")</f>
        <v/>
      </c>
      <c r="G24" s="133" t="str">
        <f>IF($B24&lt;&gt;"",VLOOKUP($C24,'Setting (3)'!$C$4:$AC$27,COLUMN(),FALSE),"")</f>
        <v/>
      </c>
      <c r="H24" s="133" t="str">
        <f>IF($B24&lt;&gt;"",VLOOKUP($C24,'Setting (3)'!$C$4:$AC$27,COLUMN(),FALSE),"")</f>
        <v/>
      </c>
      <c r="I24" s="133" t="str">
        <f>IF($B24&lt;&gt;"",VLOOKUP($C24,'Setting (3)'!$C$4:$AC$27,COLUMN(),FALSE),"")</f>
        <v/>
      </c>
      <c r="J24" s="133" t="str">
        <f>IF($B24&lt;&gt;"",VLOOKUP($C24,'Setting (3)'!$C$4:$AC$27,COLUMN(),FALSE),"")</f>
        <v/>
      </c>
      <c r="K24" s="134" t="str">
        <f>IF($B24&lt;&gt;"",VLOOKUP($C24,'Setting (3)'!$C$4:$AC$27,COLUMN(),FALSE),"")</f>
        <v/>
      </c>
      <c r="L24" s="133" t="str">
        <f>IF($B24&lt;&gt;"",VLOOKUP($C24,'Setting (3)'!$C$4:$AC$27,COLUMN(),FALSE),"")</f>
        <v/>
      </c>
      <c r="M24" s="133" t="str">
        <f>IF($B24&lt;&gt;"",VLOOKUP($C24,'Setting (3)'!$C$4:$AC$27,COLUMN(),FALSE),"")</f>
        <v/>
      </c>
      <c r="N24" s="133" t="str">
        <f>IF($B24&lt;&gt;"",VLOOKUP($C24,'Setting (3)'!$C$4:$AC$27,COLUMN(),FALSE),"")</f>
        <v/>
      </c>
      <c r="O24" s="133" t="str">
        <f>IF($B24&lt;&gt;"",VLOOKUP($C24,'Setting (3)'!$C$4:$AC$27,COLUMN(),FALSE),"")</f>
        <v/>
      </c>
      <c r="P24" s="133" t="str">
        <f>IF($B24&lt;&gt;"",VLOOKUP($C24,'Setting (3)'!$C$4:$AC$27,COLUMN(),FALSE),"")</f>
        <v/>
      </c>
      <c r="Q24" s="133" t="str">
        <f>IF($B24&lt;&gt;"",VLOOKUP($C24,'Setting (3)'!$C$4:$AC$27,COLUMN(),FALSE),"")</f>
        <v/>
      </c>
      <c r="R24" s="133" t="str">
        <f>IF($B24&lt;&gt;"",VLOOKUP($C24,'Setting (3)'!$C$4:$AC$27,COLUMN(),FALSE),"")</f>
        <v/>
      </c>
      <c r="S24" s="133" t="str">
        <f>IF($B24&lt;&gt;"",VLOOKUP($C24,'Setting (3)'!$C$4:$AC$27,COLUMN(),FALSE),"")</f>
        <v/>
      </c>
      <c r="T24" s="133" t="str">
        <f>IF($B24&lt;&gt;"",VLOOKUP($C24,'Setting (3)'!$C$4:$AC$27,COLUMN(),FALSE),"")</f>
        <v/>
      </c>
      <c r="U24" s="133" t="str">
        <f>IF($B24&lt;&gt;"",VLOOKUP($C24,'Setting (3)'!$C$4:$AC$27,COLUMN(),FALSE),"")</f>
        <v/>
      </c>
      <c r="V24" s="133" t="str">
        <f>IF($B24&lt;&gt;"",VLOOKUP($C24,'Setting (3)'!$C$4:$AC$27,COLUMN(),FALSE),"")</f>
        <v/>
      </c>
      <c r="W24" s="133" t="str">
        <f>IF($B24&lt;&gt;"",VLOOKUP($C24,'Setting (3)'!$C$4:$AC$27,COLUMN(),FALSE),"")</f>
        <v/>
      </c>
      <c r="X24" s="133" t="str">
        <f>IF($B24&lt;&gt;"",VLOOKUP($C24,'Setting (3)'!$C$4:$AC$27,COLUMN(),FALSE),"")</f>
        <v/>
      </c>
      <c r="Y24" s="133" t="str">
        <f>IF($B24&lt;&gt;"",VLOOKUP($C24,'Setting (3)'!$C$4:$AC$27,COLUMN(),FALSE),"")</f>
        <v/>
      </c>
      <c r="Z24" s="133" t="str">
        <f>IF($B24&lt;&gt;"",VLOOKUP($C24,'Setting (3)'!$C$4:$AC$27,COLUMN(),FALSE),"")</f>
        <v/>
      </c>
      <c r="AA24" s="133" t="str">
        <f>IF($B24&lt;&gt;"",VLOOKUP($C24,'Setting (3)'!$C$4:$AC$27,COLUMN(),FALSE),"")</f>
        <v/>
      </c>
    </row>
    <row r="25" spans="2:27">
      <c r="B25" s="132" t="str">
        <f>IF(B24&lt;&gt;"",IF(B24='Initial Setup (3)'!$B$2,"",B24+1),"")</f>
        <v/>
      </c>
      <c r="C25" s="130" t="str">
        <f>IF(B25&lt;&gt;"",VLOOKUP(B25,'Setting (3)'!B$4:AC$27,2,FALSE),"")</f>
        <v/>
      </c>
      <c r="D25" s="133" t="str">
        <f>IF($B25&lt;&gt;"",VLOOKUP($C25,'Setting (3)'!$C$4:$AC$27,COLUMN(),FALSE),"")</f>
        <v/>
      </c>
      <c r="E25" s="133" t="str">
        <f>IF($B25&lt;&gt;"",VLOOKUP($C25,'Setting (3)'!$C$4:$AC$27,COLUMN(),FALSE),"")</f>
        <v/>
      </c>
      <c r="F25" s="133" t="str">
        <f>IF($B25&lt;&gt;"",VLOOKUP($C25,'Setting (3)'!$C$4:$AC$27,COLUMN(),FALSE),"")</f>
        <v/>
      </c>
      <c r="G25" s="133" t="str">
        <f>IF($B25&lt;&gt;"",VLOOKUP($C25,'Setting (3)'!$C$4:$AC$27,COLUMN(),FALSE),"")</f>
        <v/>
      </c>
      <c r="H25" s="133" t="str">
        <f>IF($B25&lt;&gt;"",VLOOKUP($C25,'Setting (3)'!$C$4:$AC$27,COLUMN(),FALSE),"")</f>
        <v/>
      </c>
      <c r="I25" s="133" t="str">
        <f>IF($B25&lt;&gt;"",VLOOKUP($C25,'Setting (3)'!$C$4:$AC$27,COLUMN(),FALSE),"")</f>
        <v/>
      </c>
      <c r="J25" s="133" t="str">
        <f>IF($B25&lt;&gt;"",VLOOKUP($C25,'Setting (3)'!$C$4:$AC$27,COLUMN(),FALSE),"")</f>
        <v/>
      </c>
      <c r="K25" s="134" t="str">
        <f>IF($B25&lt;&gt;"",VLOOKUP($C25,'Setting (3)'!$C$4:$AC$27,COLUMN(),FALSE),"")</f>
        <v/>
      </c>
      <c r="L25" s="133" t="str">
        <f>IF($B25&lt;&gt;"",VLOOKUP($C25,'Setting (3)'!$C$4:$AC$27,COLUMN(),FALSE),"")</f>
        <v/>
      </c>
      <c r="M25" s="133" t="str">
        <f>IF($B25&lt;&gt;"",VLOOKUP($C25,'Setting (3)'!$C$4:$AC$27,COLUMN(),FALSE),"")</f>
        <v/>
      </c>
      <c r="N25" s="133" t="str">
        <f>IF($B25&lt;&gt;"",VLOOKUP($C25,'Setting (3)'!$C$4:$AC$27,COLUMN(),FALSE),"")</f>
        <v/>
      </c>
      <c r="O25" s="133" t="str">
        <f>IF($B25&lt;&gt;"",VLOOKUP($C25,'Setting (3)'!$C$4:$AC$27,COLUMN(),FALSE),"")</f>
        <v/>
      </c>
      <c r="P25" s="133" t="str">
        <f>IF($B25&lt;&gt;"",VLOOKUP($C25,'Setting (3)'!$C$4:$AC$27,COLUMN(),FALSE),"")</f>
        <v/>
      </c>
      <c r="Q25" s="133" t="str">
        <f>IF($B25&lt;&gt;"",VLOOKUP($C25,'Setting (3)'!$C$4:$AC$27,COLUMN(),FALSE),"")</f>
        <v/>
      </c>
      <c r="R25" s="133" t="str">
        <f>IF($B25&lt;&gt;"",VLOOKUP($C25,'Setting (3)'!$C$4:$AC$27,COLUMN(),FALSE),"")</f>
        <v/>
      </c>
      <c r="S25" s="133" t="str">
        <f>IF($B25&lt;&gt;"",VLOOKUP($C25,'Setting (3)'!$C$4:$AC$27,COLUMN(),FALSE),"")</f>
        <v/>
      </c>
      <c r="T25" s="133" t="str">
        <f>IF($B25&lt;&gt;"",VLOOKUP($C25,'Setting (3)'!$C$4:$AC$27,COLUMN(),FALSE),"")</f>
        <v/>
      </c>
      <c r="U25" s="133" t="str">
        <f>IF($B25&lt;&gt;"",VLOOKUP($C25,'Setting (3)'!$C$4:$AC$27,COLUMN(),FALSE),"")</f>
        <v/>
      </c>
      <c r="V25" s="133" t="str">
        <f>IF($B25&lt;&gt;"",VLOOKUP($C25,'Setting (3)'!$C$4:$AC$27,COLUMN(),FALSE),"")</f>
        <v/>
      </c>
      <c r="W25" s="133" t="str">
        <f>IF($B25&lt;&gt;"",VLOOKUP($C25,'Setting (3)'!$C$4:$AC$27,COLUMN(),FALSE),"")</f>
        <v/>
      </c>
      <c r="X25" s="133" t="str">
        <f>IF($B25&lt;&gt;"",VLOOKUP($C25,'Setting (3)'!$C$4:$AC$27,COLUMN(),FALSE),"")</f>
        <v/>
      </c>
      <c r="Y25" s="133" t="str">
        <f>IF($B25&lt;&gt;"",VLOOKUP($C25,'Setting (3)'!$C$4:$AC$27,COLUMN(),FALSE),"")</f>
        <v/>
      </c>
      <c r="Z25" s="133" t="str">
        <f>IF($B25&lt;&gt;"",VLOOKUP($C25,'Setting (3)'!$C$4:$AC$27,COLUMN(),FALSE),"")</f>
        <v/>
      </c>
      <c r="AA25" s="133" t="str">
        <f>IF($B25&lt;&gt;"",VLOOKUP($C25,'Setting (3)'!$C$4:$AC$27,COLUMN(),FALSE),"")</f>
        <v/>
      </c>
    </row>
    <row r="26" spans="2:27">
      <c r="B26" s="132" t="str">
        <f>IF(B25&lt;&gt;"",IF(B25='Initial Setup (3)'!$B$2,"",B25+1),"")</f>
        <v/>
      </c>
      <c r="C26" s="130" t="str">
        <f>IF(B26&lt;&gt;"",VLOOKUP(B26,'Setting (3)'!B$4:AC$27,2,FALSE),"")</f>
        <v/>
      </c>
      <c r="D26" s="133" t="str">
        <f>IF($B26&lt;&gt;"",VLOOKUP($C26,'Setting (3)'!$C$4:$AC$27,COLUMN(),FALSE),"")</f>
        <v/>
      </c>
      <c r="E26" s="133" t="str">
        <f>IF($B26&lt;&gt;"",VLOOKUP($C26,'Setting (3)'!$C$4:$AC$27,COLUMN(),FALSE),"")</f>
        <v/>
      </c>
      <c r="F26" s="133" t="str">
        <f>IF($B26&lt;&gt;"",VLOOKUP($C26,'Setting (3)'!$C$4:$AC$27,COLUMN(),FALSE),"")</f>
        <v/>
      </c>
      <c r="G26" s="133" t="str">
        <f>IF($B26&lt;&gt;"",VLOOKUP($C26,'Setting (3)'!$C$4:$AC$27,COLUMN(),FALSE),"")</f>
        <v/>
      </c>
      <c r="H26" s="133" t="str">
        <f>IF($B26&lt;&gt;"",VLOOKUP($C26,'Setting (3)'!$C$4:$AC$27,COLUMN(),FALSE),"")</f>
        <v/>
      </c>
      <c r="I26" s="133" t="str">
        <f>IF($B26&lt;&gt;"",VLOOKUP($C26,'Setting (3)'!$C$4:$AC$27,COLUMN(),FALSE),"")</f>
        <v/>
      </c>
      <c r="J26" s="133" t="str">
        <f>IF($B26&lt;&gt;"",VLOOKUP($C26,'Setting (3)'!$C$4:$AC$27,COLUMN(),FALSE),"")</f>
        <v/>
      </c>
      <c r="K26" s="134" t="str">
        <f>IF($B26&lt;&gt;"",VLOOKUP($C26,'Setting (3)'!$C$4:$AC$27,COLUMN(),FALSE),"")</f>
        <v/>
      </c>
      <c r="L26" s="133" t="str">
        <f>IF($B26&lt;&gt;"",VLOOKUP($C26,'Setting (3)'!$C$4:$AC$27,COLUMN(),FALSE),"")</f>
        <v/>
      </c>
      <c r="M26" s="133" t="str">
        <f>IF($B26&lt;&gt;"",VLOOKUP($C26,'Setting (3)'!$C$4:$AC$27,COLUMN(),FALSE),"")</f>
        <v/>
      </c>
      <c r="N26" s="133" t="str">
        <f>IF($B26&lt;&gt;"",VLOOKUP($C26,'Setting (3)'!$C$4:$AC$27,COLUMN(),FALSE),"")</f>
        <v/>
      </c>
      <c r="O26" s="133" t="str">
        <f>IF($B26&lt;&gt;"",VLOOKUP($C26,'Setting (3)'!$C$4:$AC$27,COLUMN(),FALSE),"")</f>
        <v/>
      </c>
      <c r="P26" s="133" t="str">
        <f>IF($B26&lt;&gt;"",VLOOKUP($C26,'Setting (3)'!$C$4:$AC$27,COLUMN(),FALSE),"")</f>
        <v/>
      </c>
      <c r="Q26" s="133" t="str">
        <f>IF($B26&lt;&gt;"",VLOOKUP($C26,'Setting (3)'!$C$4:$AC$27,COLUMN(),FALSE),"")</f>
        <v/>
      </c>
      <c r="R26" s="133" t="str">
        <f>IF($B26&lt;&gt;"",VLOOKUP($C26,'Setting (3)'!$C$4:$AC$27,COLUMN(),FALSE),"")</f>
        <v/>
      </c>
      <c r="S26" s="133" t="str">
        <f>IF($B26&lt;&gt;"",VLOOKUP($C26,'Setting (3)'!$C$4:$AC$27,COLUMN(),FALSE),"")</f>
        <v/>
      </c>
      <c r="T26" s="133" t="str">
        <f>IF($B26&lt;&gt;"",VLOOKUP($C26,'Setting (3)'!$C$4:$AC$27,COLUMN(),FALSE),"")</f>
        <v/>
      </c>
      <c r="U26" s="133" t="str">
        <f>IF($B26&lt;&gt;"",VLOOKUP($C26,'Setting (3)'!$C$4:$AC$27,COLUMN(),FALSE),"")</f>
        <v/>
      </c>
      <c r="V26" s="133" t="str">
        <f>IF($B26&lt;&gt;"",VLOOKUP($C26,'Setting (3)'!$C$4:$AC$27,COLUMN(),FALSE),"")</f>
        <v/>
      </c>
      <c r="W26" s="133" t="str">
        <f>IF($B26&lt;&gt;"",VLOOKUP($C26,'Setting (3)'!$C$4:$AC$27,COLUMN(),FALSE),"")</f>
        <v/>
      </c>
      <c r="X26" s="133" t="str">
        <f>IF($B26&lt;&gt;"",VLOOKUP($C26,'Setting (3)'!$C$4:$AC$27,COLUMN(),FALSE),"")</f>
        <v/>
      </c>
      <c r="Y26" s="133" t="str">
        <f>IF($B26&lt;&gt;"",VLOOKUP($C26,'Setting (3)'!$C$4:$AC$27,COLUMN(),FALSE),"")</f>
        <v/>
      </c>
      <c r="Z26" s="133" t="str">
        <f>IF($B26&lt;&gt;"",VLOOKUP($C26,'Setting (3)'!$C$4:$AC$27,COLUMN(),FALSE),"")</f>
        <v/>
      </c>
      <c r="AA26" s="133" t="str">
        <f>IF($B26&lt;&gt;"",VLOOKUP($C26,'Setting (3)'!$C$4:$AC$27,COLUMN(),FALSE),"")</f>
        <v/>
      </c>
    </row>
    <row r="27" spans="2:27">
      <c r="B27" s="132" t="str">
        <f>IF(B26&lt;&gt;"",IF(B26='Initial Setup (3)'!$B$2,"",B26+1),"")</f>
        <v/>
      </c>
      <c r="C27" s="130" t="str">
        <f>IF(B27&lt;&gt;"",VLOOKUP(B27,'Setting (3)'!B$4:AC$27,2,FALSE),"")</f>
        <v/>
      </c>
      <c r="D27" s="133" t="str">
        <f>IF($B27&lt;&gt;"",VLOOKUP($C27,'Setting (3)'!$C$4:$AC$27,COLUMN(),FALSE),"")</f>
        <v/>
      </c>
      <c r="E27" s="133" t="str">
        <f>IF($B27&lt;&gt;"",VLOOKUP($C27,'Setting (3)'!$C$4:$AC$27,COLUMN(),FALSE),"")</f>
        <v/>
      </c>
      <c r="F27" s="133" t="str">
        <f>IF($B27&lt;&gt;"",VLOOKUP($C27,'Setting (3)'!$C$4:$AC$27,COLUMN(),FALSE),"")</f>
        <v/>
      </c>
      <c r="G27" s="133" t="str">
        <f>IF($B27&lt;&gt;"",VLOOKUP($C27,'Setting (3)'!$C$4:$AC$27,COLUMN(),FALSE),"")</f>
        <v/>
      </c>
      <c r="H27" s="133" t="str">
        <f>IF($B27&lt;&gt;"",VLOOKUP($C27,'Setting (3)'!$C$4:$AC$27,COLUMN(),FALSE),"")</f>
        <v/>
      </c>
      <c r="I27" s="133" t="str">
        <f>IF($B27&lt;&gt;"",VLOOKUP($C27,'Setting (3)'!$C$4:$AC$27,COLUMN(),FALSE),"")</f>
        <v/>
      </c>
      <c r="J27" s="133" t="str">
        <f>IF($B27&lt;&gt;"",VLOOKUP($C27,'Setting (3)'!$C$4:$AC$27,COLUMN(),FALSE),"")</f>
        <v/>
      </c>
      <c r="K27" s="134" t="str">
        <f>IF($B27&lt;&gt;"",VLOOKUP($C27,'Setting (3)'!$C$4:$AC$27,COLUMN(),FALSE),"")</f>
        <v/>
      </c>
      <c r="L27" s="133" t="str">
        <f>IF($B27&lt;&gt;"",VLOOKUP($C27,'Setting (3)'!$C$4:$AC$27,COLUMN(),FALSE),"")</f>
        <v/>
      </c>
      <c r="M27" s="133" t="str">
        <f>IF($B27&lt;&gt;"",VLOOKUP($C27,'Setting (3)'!$C$4:$AC$27,COLUMN(),FALSE),"")</f>
        <v/>
      </c>
      <c r="N27" s="133" t="str">
        <f>IF($B27&lt;&gt;"",VLOOKUP($C27,'Setting (3)'!$C$4:$AC$27,COLUMN(),FALSE),"")</f>
        <v/>
      </c>
      <c r="O27" s="133" t="str">
        <f>IF($B27&lt;&gt;"",VLOOKUP($C27,'Setting (3)'!$C$4:$AC$27,COLUMN(),FALSE),"")</f>
        <v/>
      </c>
      <c r="P27" s="133" t="str">
        <f>IF($B27&lt;&gt;"",VLOOKUP($C27,'Setting (3)'!$C$4:$AC$27,COLUMN(),FALSE),"")</f>
        <v/>
      </c>
      <c r="Q27" s="133" t="str">
        <f>IF($B27&lt;&gt;"",VLOOKUP($C27,'Setting (3)'!$C$4:$AC$27,COLUMN(),FALSE),"")</f>
        <v/>
      </c>
      <c r="R27" s="133" t="str">
        <f>IF($B27&lt;&gt;"",VLOOKUP($C27,'Setting (3)'!$C$4:$AC$27,COLUMN(),FALSE),"")</f>
        <v/>
      </c>
      <c r="S27" s="133" t="str">
        <f>IF($B27&lt;&gt;"",VLOOKUP($C27,'Setting (3)'!$C$4:$AC$27,COLUMN(),FALSE),"")</f>
        <v/>
      </c>
      <c r="T27" s="133" t="str">
        <f>IF($B27&lt;&gt;"",VLOOKUP($C27,'Setting (3)'!$C$4:$AC$27,COLUMN(),FALSE),"")</f>
        <v/>
      </c>
      <c r="U27" s="133" t="str">
        <f>IF($B27&lt;&gt;"",VLOOKUP($C27,'Setting (3)'!$C$4:$AC$27,COLUMN(),FALSE),"")</f>
        <v/>
      </c>
      <c r="V27" s="133" t="str">
        <f>IF($B27&lt;&gt;"",VLOOKUP($C27,'Setting (3)'!$C$4:$AC$27,COLUMN(),FALSE),"")</f>
        <v/>
      </c>
      <c r="W27" s="133" t="str">
        <f>IF($B27&lt;&gt;"",VLOOKUP($C27,'Setting (3)'!$C$4:$AC$27,COLUMN(),FALSE),"")</f>
        <v/>
      </c>
      <c r="X27" s="133" t="str">
        <f>IF($B27&lt;&gt;"",VLOOKUP($C27,'Setting (3)'!$C$4:$AC$27,COLUMN(),FALSE),"")</f>
        <v/>
      </c>
      <c r="Y27" s="133" t="str">
        <f>IF($B27&lt;&gt;"",VLOOKUP($C27,'Setting (3)'!$C$4:$AC$27,COLUMN(),FALSE),"")</f>
        <v/>
      </c>
      <c r="Z27" s="133" t="str">
        <f>IF($B27&lt;&gt;"",VLOOKUP($C27,'Setting (3)'!$C$4:$AC$27,COLUMN(),FALSE),"")</f>
        <v/>
      </c>
      <c r="AA27" s="133" t="str">
        <f>IF($B27&lt;&gt;"",VLOOKUP($C27,'Setting (3)'!$C$4:$AC$27,COLUMN(),FALSE),"")</f>
        <v/>
      </c>
    </row>
    <row r="28" spans="2:27">
      <c r="B28" s="132" t="str">
        <f>IF(B27&lt;&gt;"",IF(B27='Initial Setup (3)'!$B$2,"",B27+1),"")</f>
        <v/>
      </c>
      <c r="C28" s="130" t="str">
        <f>IF(B28&lt;&gt;"",VLOOKUP(B28,'Setting (3)'!B$4:AC$27,2,FALSE),"")</f>
        <v/>
      </c>
      <c r="D28" s="133" t="str">
        <f>IF($B28&lt;&gt;"",VLOOKUP($C28,'Setting (3)'!$C$4:$AC$27,COLUMN(),FALSE),"")</f>
        <v/>
      </c>
      <c r="E28" s="133" t="str">
        <f>IF($B28&lt;&gt;"",VLOOKUP($C28,'Setting (3)'!$C$4:$AC$27,COLUMN(),FALSE),"")</f>
        <v/>
      </c>
      <c r="F28" s="133" t="str">
        <f>IF($B28&lt;&gt;"",VLOOKUP($C28,'Setting (3)'!$C$4:$AC$27,COLUMN(),FALSE),"")</f>
        <v/>
      </c>
      <c r="G28" s="133" t="str">
        <f>IF($B28&lt;&gt;"",VLOOKUP($C28,'Setting (3)'!$C$4:$AC$27,COLUMN(),FALSE),"")</f>
        <v/>
      </c>
      <c r="H28" s="133" t="str">
        <f>IF($B28&lt;&gt;"",VLOOKUP($C28,'Setting (3)'!$C$4:$AC$27,COLUMN(),FALSE),"")</f>
        <v/>
      </c>
      <c r="I28" s="133" t="str">
        <f>IF($B28&lt;&gt;"",VLOOKUP($C28,'Setting (3)'!$C$4:$AC$27,COLUMN(),FALSE),"")</f>
        <v/>
      </c>
      <c r="J28" s="133" t="str">
        <f>IF($B28&lt;&gt;"",VLOOKUP($C28,'Setting (3)'!$C$4:$AC$27,COLUMN(),FALSE),"")</f>
        <v/>
      </c>
      <c r="K28" s="134" t="str">
        <f>IF($B28&lt;&gt;"",VLOOKUP($C28,'Setting (3)'!$C$4:$AC$27,COLUMN(),FALSE),"")</f>
        <v/>
      </c>
      <c r="L28" s="133" t="str">
        <f>IF($B28&lt;&gt;"",VLOOKUP($C28,'Setting (3)'!$C$4:$AC$27,COLUMN(),FALSE),"")</f>
        <v/>
      </c>
      <c r="M28" s="133" t="str">
        <f>IF($B28&lt;&gt;"",VLOOKUP($C28,'Setting (3)'!$C$4:$AC$27,COLUMN(),FALSE),"")</f>
        <v/>
      </c>
      <c r="N28" s="133" t="str">
        <f>IF($B28&lt;&gt;"",VLOOKUP($C28,'Setting (3)'!$C$4:$AC$27,COLUMN(),FALSE),"")</f>
        <v/>
      </c>
      <c r="O28" s="133" t="str">
        <f>IF($B28&lt;&gt;"",VLOOKUP($C28,'Setting (3)'!$C$4:$AC$27,COLUMN(),FALSE),"")</f>
        <v/>
      </c>
      <c r="P28" s="133" t="str">
        <f>IF($B28&lt;&gt;"",VLOOKUP($C28,'Setting (3)'!$C$4:$AC$27,COLUMN(),FALSE),"")</f>
        <v/>
      </c>
      <c r="Q28" s="133" t="str">
        <f>IF($B28&lt;&gt;"",VLOOKUP($C28,'Setting (3)'!$C$4:$AC$27,COLUMN(),FALSE),"")</f>
        <v/>
      </c>
      <c r="R28" s="133" t="str">
        <f>IF($B28&lt;&gt;"",VLOOKUP($C28,'Setting (3)'!$C$4:$AC$27,COLUMN(),FALSE),"")</f>
        <v/>
      </c>
      <c r="S28" s="133" t="str">
        <f>IF($B28&lt;&gt;"",VLOOKUP($C28,'Setting (3)'!$C$4:$AC$27,COLUMN(),FALSE),"")</f>
        <v/>
      </c>
      <c r="T28" s="133" t="str">
        <f>IF($B28&lt;&gt;"",VLOOKUP($C28,'Setting (3)'!$C$4:$AC$27,COLUMN(),FALSE),"")</f>
        <v/>
      </c>
      <c r="U28" s="133" t="str">
        <f>IF($B28&lt;&gt;"",VLOOKUP($C28,'Setting (3)'!$C$4:$AC$27,COLUMN(),FALSE),"")</f>
        <v/>
      </c>
      <c r="V28" s="133" t="str">
        <f>IF($B28&lt;&gt;"",VLOOKUP($C28,'Setting (3)'!$C$4:$AC$27,COLUMN(),FALSE),"")</f>
        <v/>
      </c>
      <c r="W28" s="133" t="str">
        <f>IF($B28&lt;&gt;"",VLOOKUP($C28,'Setting (3)'!$C$4:$AC$27,COLUMN(),FALSE),"")</f>
        <v/>
      </c>
      <c r="X28" s="133" t="str">
        <f>IF($B28&lt;&gt;"",VLOOKUP($C28,'Setting (3)'!$C$4:$AC$27,COLUMN(),FALSE),"")</f>
        <v/>
      </c>
      <c r="Y28" s="133" t="str">
        <f>IF($B28&lt;&gt;"",VLOOKUP($C28,'Setting (3)'!$C$4:$AC$27,COLUMN(),FALSE),"")</f>
        <v/>
      </c>
      <c r="Z28" s="133" t="str">
        <f>IF($B28&lt;&gt;"",VLOOKUP($C28,'Setting (3)'!$C$4:$AC$27,COLUMN(),FALSE),"")</f>
        <v/>
      </c>
      <c r="AA28" s="133" t="str">
        <f>IF($B28&lt;&gt;"",VLOOKUP($C28,'Setting (3)'!$C$4:$AC$27,COLUMN(),FALSE),"")</f>
        <v/>
      </c>
    </row>
    <row r="29" spans="2:27">
      <c r="B29" s="132" t="str">
        <f>IF(B28&lt;&gt;"",IF(B28='Initial Setup (3)'!$B$2,"",B28+1),"")</f>
        <v/>
      </c>
      <c r="C29" s="130" t="str">
        <f>IF(B29&lt;&gt;"",VLOOKUP(B29,'Setting (3)'!B$4:AC$27,2,FALSE),"")</f>
        <v/>
      </c>
      <c r="D29" s="133" t="str">
        <f>IF($B29&lt;&gt;"",VLOOKUP($C29,'Setting (3)'!$C$4:$AC$27,COLUMN(),FALSE),"")</f>
        <v/>
      </c>
      <c r="E29" s="133" t="str">
        <f>IF($B29&lt;&gt;"",VLOOKUP($C29,'Setting (3)'!$C$4:$AC$27,COLUMN(),FALSE),"")</f>
        <v/>
      </c>
      <c r="F29" s="133" t="str">
        <f>IF($B29&lt;&gt;"",VLOOKUP($C29,'Setting (3)'!$C$4:$AC$27,COLUMN(),FALSE),"")</f>
        <v/>
      </c>
      <c r="G29" s="133" t="str">
        <f>IF($B29&lt;&gt;"",VLOOKUP($C29,'Setting (3)'!$C$4:$AC$27,COLUMN(),FALSE),"")</f>
        <v/>
      </c>
      <c r="H29" s="133" t="str">
        <f>IF($B29&lt;&gt;"",VLOOKUP($C29,'Setting (3)'!$C$4:$AC$27,COLUMN(),FALSE),"")</f>
        <v/>
      </c>
      <c r="I29" s="133" t="str">
        <f>IF($B29&lt;&gt;"",VLOOKUP($C29,'Setting (3)'!$C$4:$AC$27,COLUMN(),FALSE),"")</f>
        <v/>
      </c>
      <c r="J29" s="133" t="str">
        <f>IF($B29&lt;&gt;"",VLOOKUP($C29,'Setting (3)'!$C$4:$AC$27,COLUMN(),FALSE),"")</f>
        <v/>
      </c>
      <c r="K29" s="134" t="str">
        <f>IF($B29&lt;&gt;"",VLOOKUP($C29,'Setting (3)'!$C$4:$AC$27,COLUMN(),FALSE),"")</f>
        <v/>
      </c>
      <c r="L29" s="133" t="str">
        <f>IF($B29&lt;&gt;"",VLOOKUP($C29,'Setting (3)'!$C$4:$AC$27,COLUMN(),FALSE),"")</f>
        <v/>
      </c>
      <c r="M29" s="133" t="str">
        <f>IF($B29&lt;&gt;"",VLOOKUP($C29,'Setting (3)'!$C$4:$AC$27,COLUMN(),FALSE),"")</f>
        <v/>
      </c>
      <c r="N29" s="133" t="str">
        <f>IF($B29&lt;&gt;"",VLOOKUP($C29,'Setting (3)'!$C$4:$AC$27,COLUMN(),FALSE),"")</f>
        <v/>
      </c>
      <c r="O29" s="133" t="str">
        <f>IF($B29&lt;&gt;"",VLOOKUP($C29,'Setting (3)'!$C$4:$AC$27,COLUMN(),FALSE),"")</f>
        <v/>
      </c>
      <c r="P29" s="133" t="str">
        <f>IF($B29&lt;&gt;"",VLOOKUP($C29,'Setting (3)'!$C$4:$AC$27,COLUMN(),FALSE),"")</f>
        <v/>
      </c>
      <c r="Q29" s="133" t="str">
        <f>IF($B29&lt;&gt;"",VLOOKUP($C29,'Setting (3)'!$C$4:$AC$27,COLUMN(),FALSE),"")</f>
        <v/>
      </c>
      <c r="R29" s="133" t="str">
        <f>IF($B29&lt;&gt;"",VLOOKUP($C29,'Setting (3)'!$C$4:$AC$27,COLUMN(),FALSE),"")</f>
        <v/>
      </c>
      <c r="S29" s="133" t="str">
        <f>IF($B29&lt;&gt;"",VLOOKUP($C29,'Setting (3)'!$C$4:$AC$27,COLUMN(),FALSE),"")</f>
        <v/>
      </c>
      <c r="T29" s="133" t="str">
        <f>IF($B29&lt;&gt;"",VLOOKUP($C29,'Setting (3)'!$C$4:$AC$27,COLUMN(),FALSE),"")</f>
        <v/>
      </c>
      <c r="U29" s="133" t="str">
        <f>IF($B29&lt;&gt;"",VLOOKUP($C29,'Setting (3)'!$C$4:$AC$27,COLUMN(),FALSE),"")</f>
        <v/>
      </c>
      <c r="V29" s="133" t="str">
        <f>IF($B29&lt;&gt;"",VLOOKUP($C29,'Setting (3)'!$C$4:$AC$27,COLUMN(),FALSE),"")</f>
        <v/>
      </c>
      <c r="W29" s="133" t="str">
        <f>IF($B29&lt;&gt;"",VLOOKUP($C29,'Setting (3)'!$C$4:$AC$27,COLUMN(),FALSE),"")</f>
        <v/>
      </c>
      <c r="X29" s="133" t="str">
        <f>IF($B29&lt;&gt;"",VLOOKUP($C29,'Setting (3)'!$C$4:$AC$27,COLUMN(),FALSE),"")</f>
        <v/>
      </c>
      <c r="Y29" s="133" t="str">
        <f>IF($B29&lt;&gt;"",VLOOKUP($C29,'Setting (3)'!$C$4:$AC$27,COLUMN(),FALSE),"")</f>
        <v/>
      </c>
      <c r="Z29" s="133" t="str">
        <f>IF($B29&lt;&gt;"",VLOOKUP($C29,'Setting (3)'!$C$4:$AC$27,COLUMN(),FALSE),"")</f>
        <v/>
      </c>
      <c r="AA29" s="133" t="str">
        <f>IF($B29&lt;&gt;"",VLOOKUP($C29,'Setting (3)'!$C$4:$AC$27,COLUMN(),FALSE),"")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163" priority="1" stopIfTrue="1">
      <formula>$B6&lt;&gt;""</formula>
    </cfRule>
  </conditionalFormatting>
  <conditionalFormatting sqref="B6">
    <cfRule type="expression" dxfId="162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L10" sqref="L10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8</v>
      </c>
      <c r="C4" s="128" t="str">
        <f>IF('Initial Setup (3)'!D3&lt;&gt;"",'Initial Setup (3)'!E3,0)</f>
        <v>AIK SOLNA (SWE)</v>
      </c>
      <c r="D4" s="133">
        <f>'Initial Setup (3)'!B2</f>
        <v>9</v>
      </c>
      <c r="E4" s="133">
        <f>COUNTIF('Fixtures and Results (3)'!D:D,'Setting (3)'!C4)+COUNTIF('Fixtures and Results (3)'!G:G,'Setting (3)'!C4)</f>
        <v>9</v>
      </c>
      <c r="F4" s="132">
        <f t="shared" ref="F4:F23" si="1">G4+H4+I4</f>
        <v>4</v>
      </c>
      <c r="G4" s="132">
        <f t="shared" ref="G4:K23" si="2">O4+W4</f>
        <v>0</v>
      </c>
      <c r="H4" s="132">
        <f t="shared" si="2"/>
        <v>1</v>
      </c>
      <c r="I4" s="132">
        <f t="shared" si="2"/>
        <v>3</v>
      </c>
      <c r="J4" s="132">
        <f t="shared" si="2"/>
        <v>1</v>
      </c>
      <c r="K4" s="132">
        <f t="shared" si="2"/>
        <v>4</v>
      </c>
      <c r="L4" s="132">
        <f>IF(D4&lt;1,-100,T4+AB4)</f>
        <v>-3</v>
      </c>
      <c r="M4" s="132">
        <f>U4+AC4-ABS('Deduction (3)'!D3)</f>
        <v>1</v>
      </c>
      <c r="N4" s="132">
        <f t="shared" ref="N4:N23" si="3">O4+P4+Q4</f>
        <v>2</v>
      </c>
      <c r="O4" s="132">
        <f>SUMPRODUCT(('Fixtures and Results (3)'!D$3:D$382='Setting (3)'!C4)*('Fixtures and Results (3)'!E$3:E$382&gt;'Fixtures and Results (3)'!F$3:F$382))</f>
        <v>0</v>
      </c>
      <c r="P4" s="132">
        <f>SUMPRODUCT(('Fixtures and Results (3)'!D$3:D$382='Setting (3)'!C4)*('Fixtures and Results (3)'!E$3:E$382='Fixtures and Results (3)'!F$3:F$382)*('Fixtures and Results (3)'!E$3:E$382&lt;&gt;""))</f>
        <v>1</v>
      </c>
      <c r="Q4" s="132">
        <f>SUMPRODUCT(('Fixtures and Results (3)'!D$3:D$382='Setting (3)'!C4)*('Fixtures and Results (3)'!E$3:E$382&lt;'Fixtures and Results (3)'!F$3:F$382))</f>
        <v>1</v>
      </c>
      <c r="R4" s="132">
        <f>SUMIF('Fixtures and Results (3)'!D$3:D$382,'Setting (3)'!C4,'Fixtures and Results (3)'!E$3:E$382)</f>
        <v>1</v>
      </c>
      <c r="S4" s="132">
        <f>SUMIF('Fixtures and Results (3)'!D$3:D$382,'Setting (3)'!C4,'Fixtures and Results (3)'!F$3:F$382)</f>
        <v>2</v>
      </c>
      <c r="T4" s="132">
        <f t="shared" ref="T4:T23" si="4">R4-S4</f>
        <v>-1</v>
      </c>
      <c r="U4" s="132">
        <f t="shared" ref="U4:U23" si="5">O4*3+P4*1</f>
        <v>1</v>
      </c>
      <c r="V4" s="132">
        <f t="shared" ref="V4:V23" si="6">W4+X4+Y4</f>
        <v>2</v>
      </c>
      <c r="W4" s="132">
        <f>SUMPRODUCT(('Fixtures and Results (3)'!G$3:G$382='Setting (3)'!C4)*('Fixtures and Results (3)'!E$3:E$382&lt;'Fixtures and Results (3)'!F$3:F$382))</f>
        <v>0</v>
      </c>
      <c r="X4" s="132">
        <f>SUMPRODUCT(('Fixtures and Results (3)'!G$3:G$382='Setting (3)'!C4)*('Fixtures and Results (3)'!E$3:E$382='Fixtures and Results (3)'!F$3:F$382)*('Fixtures and Results (3)'!F$3:F$382&lt;&gt;""))</f>
        <v>0</v>
      </c>
      <c r="Y4" s="132">
        <f>SUMPRODUCT(('Fixtures and Results (3)'!G$3:G$382='Setting (3)'!C4)*('Fixtures and Results (3)'!E$3:E$382&gt;'Fixtures and Results (3)'!F$3:F$382))</f>
        <v>2</v>
      </c>
      <c r="Z4" s="132">
        <f>SUMIF('Fixtures and Results (3)'!G$3:G$382,'Setting (3)'!C4,'Fixtures and Results (3)'!F$3:F$382)</f>
        <v>0</v>
      </c>
      <c r="AA4" s="132">
        <f>SUMIF('Fixtures and Results (3)'!G$3:G$382,'Setting (3)'!C4,'Fixtures and Results (3)'!E$3:E$382)</f>
        <v>2</v>
      </c>
      <c r="AB4" s="132">
        <f t="shared" ref="AB4:AB23" si="7">Z4-AA4</f>
        <v>-2</v>
      </c>
      <c r="AC4" s="132">
        <f t="shared" ref="AC4:AC23" si="8">W4*3+X4*1</f>
        <v>0</v>
      </c>
      <c r="AD4" s="132">
        <f>RANK(M4,M$4:M$27)</f>
        <v>8</v>
      </c>
      <c r="AE4" s="132">
        <f>SUMPRODUCT((M$4:M$27=M4)*(L$4:L$27&gt;L4))</f>
        <v>0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1</v>
      </c>
      <c r="C5" s="128" t="str">
        <f>IF('Initial Setup (3)'!D4&lt;&gt;"",'Initial Setup (3)'!E4,0)</f>
        <v>BEŞİKTAŞ (TUR)</v>
      </c>
      <c r="D5" s="136">
        <f>D4-1</f>
        <v>8</v>
      </c>
      <c r="E5" s="133">
        <f>COUNTIF('Fixtures and Results (3)'!D:D,'Setting (3)'!C5)+COUNTIF('Fixtures and Results (3)'!G:G,'Setting (3)'!C5)</f>
        <v>9</v>
      </c>
      <c r="F5" s="132">
        <f t="shared" si="1"/>
        <v>4</v>
      </c>
      <c r="G5" s="132">
        <f t="shared" si="2"/>
        <v>3</v>
      </c>
      <c r="H5" s="132">
        <f t="shared" si="2"/>
        <v>0</v>
      </c>
      <c r="I5" s="132">
        <f t="shared" si="2"/>
        <v>1</v>
      </c>
      <c r="J5" s="132">
        <f t="shared" si="2"/>
        <v>6</v>
      </c>
      <c r="K5" s="132">
        <f t="shared" si="2"/>
        <v>3</v>
      </c>
      <c r="L5" s="132">
        <f t="shared" ref="L5:L27" si="9">IF(D5&lt;1,-100,T5+AB5)</f>
        <v>3</v>
      </c>
      <c r="M5" s="132">
        <f>U5+AC5-ABS('Deduction (3)'!D4)</f>
        <v>9</v>
      </c>
      <c r="N5" s="132">
        <f t="shared" si="3"/>
        <v>2</v>
      </c>
      <c r="O5" s="132">
        <f>SUMPRODUCT(('Fixtures and Results (3)'!D$3:D$382='Setting (3)'!C5)*('Fixtures and Results (3)'!E$3:E$382&gt;'Fixtures and Results (3)'!F$3:F$382))</f>
        <v>1</v>
      </c>
      <c r="P5" s="132">
        <f>SUMPRODUCT(('Fixtures and Results (3)'!D$3:D$382='Setting (3)'!C5)*('Fixtures and Results (3)'!E$3:E$382='Fixtures and Results (3)'!F$3:F$382)*('Fixtures and Results (3)'!E$3:E$382&lt;&gt;""))</f>
        <v>0</v>
      </c>
      <c r="Q5" s="132">
        <f>SUMPRODUCT(('Fixtures and Results (3)'!D$3:D$382='Setting (3)'!C5)*('Fixtures and Results (3)'!E$3:E$382&lt;'Fixtures and Results (3)'!F$3:F$382))</f>
        <v>1</v>
      </c>
      <c r="R5" s="132">
        <f>SUMIF('Fixtures and Results (3)'!D$3:D$382,'Setting (3)'!C5,'Fixtures and Results (3)'!E$3:E$382)</f>
        <v>2</v>
      </c>
      <c r="S5" s="132">
        <f>SUMIF('Fixtures and Results (3)'!D$3:D$382,'Setting (3)'!C5,'Fixtures and Results (3)'!F$3:F$382)</f>
        <v>2</v>
      </c>
      <c r="T5" s="132">
        <f t="shared" si="4"/>
        <v>0</v>
      </c>
      <c r="U5" s="132">
        <f t="shared" si="5"/>
        <v>3</v>
      </c>
      <c r="V5" s="132">
        <f t="shared" si="6"/>
        <v>2</v>
      </c>
      <c r="W5" s="132">
        <f>SUMPRODUCT(('Fixtures and Results (3)'!G$3:G$382='Setting (3)'!C5)*('Fixtures and Results (3)'!E$3:E$382&lt;'Fixtures and Results (3)'!F$3:F$382))</f>
        <v>2</v>
      </c>
      <c r="X5" s="132">
        <f>SUMPRODUCT(('Fixtures and Results (3)'!G$3:G$382='Setting (3)'!C5)*('Fixtures and Results (3)'!E$3:E$382='Fixtures and Results (3)'!F$3:F$382)*('Fixtures and Results (3)'!F$3:F$382&lt;&gt;""))</f>
        <v>0</v>
      </c>
      <c r="Y5" s="132">
        <f>SUMPRODUCT(('Fixtures and Results (3)'!G$3:G$382='Setting (3)'!C5)*('Fixtures and Results (3)'!E$3:E$382&gt;'Fixtures and Results (3)'!F$3:F$382))</f>
        <v>0</v>
      </c>
      <c r="Z5" s="132">
        <f>SUMIF('Fixtures and Results (3)'!G$3:G$382,'Setting (3)'!C5,'Fixtures and Results (3)'!F$3:F$382)</f>
        <v>4</v>
      </c>
      <c r="AA5" s="132">
        <f>SUMIF('Fixtures and Results (3)'!G$3:G$382,'Setting (3)'!C5,'Fixtures and Results (3)'!E$3:E$382)</f>
        <v>1</v>
      </c>
      <c r="AB5" s="132">
        <f t="shared" si="7"/>
        <v>3</v>
      </c>
      <c r="AC5" s="132">
        <f t="shared" si="8"/>
        <v>6</v>
      </c>
      <c r="AD5" s="132">
        <f t="shared" ref="AD5:AD27" si="10">RANK(M5,M$4:M$27)</f>
        <v>1</v>
      </c>
      <c r="AE5" s="132">
        <f t="shared" ref="AE5:AE27" si="11">SUMPRODUCT((M$4:M$27=M5)*(L$4:L$27&gt;L5))</f>
        <v>0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5</v>
      </c>
      <c r="C6" s="128" t="str">
        <f>IF('Initial Setup (3)'!D5&lt;&gt;"",'Initial Setup (3)'!E5,0)</f>
        <v>CELTA VIGO (ESP)</v>
      </c>
      <c r="D6" s="136">
        <f t="shared" ref="D6:D27" si="14">D5-1</f>
        <v>7</v>
      </c>
      <c r="E6" s="133">
        <f>COUNTIF('Fixtures and Results (3)'!D:D,'Setting (3)'!C6)+COUNTIF('Fixtures and Results (3)'!G:G,'Setting (3)'!C6)</f>
        <v>9</v>
      </c>
      <c r="F6" s="132">
        <f t="shared" si="1"/>
        <v>4</v>
      </c>
      <c r="G6" s="132">
        <f t="shared" si="2"/>
        <v>1</v>
      </c>
      <c r="H6" s="132">
        <f t="shared" si="2"/>
        <v>2</v>
      </c>
      <c r="I6" s="132">
        <f t="shared" si="2"/>
        <v>1</v>
      </c>
      <c r="J6" s="132">
        <f t="shared" si="2"/>
        <v>3</v>
      </c>
      <c r="K6" s="132">
        <f t="shared" si="2"/>
        <v>3</v>
      </c>
      <c r="L6" s="132">
        <f t="shared" si="9"/>
        <v>0</v>
      </c>
      <c r="M6" s="132">
        <f>U6+AC6-ABS('Deduction (3)'!D5)</f>
        <v>5</v>
      </c>
      <c r="N6" s="132">
        <f t="shared" si="3"/>
        <v>2</v>
      </c>
      <c r="O6" s="132">
        <f>SUMPRODUCT(('Fixtures and Results (3)'!D$3:D$382='Setting (3)'!C6)*('Fixtures and Results (3)'!E$3:E$382&gt;'Fixtures and Results (3)'!F$3:F$382))</f>
        <v>0</v>
      </c>
      <c r="P6" s="132">
        <f>SUMPRODUCT(('Fixtures and Results (3)'!D$3:D$382='Setting (3)'!C6)*('Fixtures and Results (3)'!E$3:E$382='Fixtures and Results (3)'!F$3:F$382)*('Fixtures and Results (3)'!E$3:E$382&lt;&gt;""))</f>
        <v>2</v>
      </c>
      <c r="Q6" s="132">
        <f>SUMPRODUCT(('Fixtures and Results (3)'!D$3:D$382='Setting (3)'!C6)*('Fixtures and Results (3)'!E$3:E$382&lt;'Fixtures and Results (3)'!F$3:F$382))</f>
        <v>0</v>
      </c>
      <c r="R6" s="132">
        <f>SUMIF('Fixtures and Results (3)'!D$3:D$382,'Setting (3)'!C6,'Fixtures and Results (3)'!E$3:E$382)</f>
        <v>2</v>
      </c>
      <c r="S6" s="132">
        <f>SUMIF('Fixtures and Results (3)'!D$3:D$382,'Setting (3)'!C6,'Fixtures and Results (3)'!F$3:F$382)</f>
        <v>2</v>
      </c>
      <c r="T6" s="132">
        <f t="shared" si="4"/>
        <v>0</v>
      </c>
      <c r="U6" s="132">
        <f t="shared" si="5"/>
        <v>2</v>
      </c>
      <c r="V6" s="132">
        <f t="shared" si="6"/>
        <v>2</v>
      </c>
      <c r="W6" s="132">
        <f>SUMPRODUCT(('Fixtures and Results (3)'!G$3:G$382='Setting (3)'!C6)*('Fixtures and Results (3)'!E$3:E$382&lt;'Fixtures and Results (3)'!F$3:F$382))</f>
        <v>1</v>
      </c>
      <c r="X6" s="132">
        <f>SUMPRODUCT(('Fixtures and Results (3)'!G$3:G$382='Setting (3)'!C6)*('Fixtures and Results (3)'!E$3:E$382='Fixtures and Results (3)'!F$3:F$382)*('Fixtures and Results (3)'!F$3:F$382&lt;&gt;""))</f>
        <v>0</v>
      </c>
      <c r="Y6" s="132">
        <f>SUMPRODUCT(('Fixtures and Results (3)'!G$3:G$382='Setting (3)'!C6)*('Fixtures and Results (3)'!E$3:E$382&gt;'Fixtures and Results (3)'!F$3:F$382))</f>
        <v>1</v>
      </c>
      <c r="Z6" s="132">
        <f>SUMIF('Fixtures and Results (3)'!G$3:G$382,'Setting (3)'!C6,'Fixtures and Results (3)'!F$3:F$382)</f>
        <v>1</v>
      </c>
      <c r="AA6" s="132">
        <f>SUMIF('Fixtures and Results (3)'!G$3:G$382,'Setting (3)'!C6,'Fixtures and Results (3)'!E$3:E$382)</f>
        <v>1</v>
      </c>
      <c r="AB6" s="132">
        <f t="shared" si="7"/>
        <v>0</v>
      </c>
      <c r="AC6" s="132">
        <f t="shared" si="8"/>
        <v>3</v>
      </c>
      <c r="AD6" s="132">
        <f t="shared" si="10"/>
        <v>4</v>
      </c>
      <c r="AE6" s="132">
        <f t="shared" si="11"/>
        <v>1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3</v>
      </c>
      <c r="C7" s="128" t="str">
        <f>IF('Initial Setup (3)'!D6&lt;&gt;"",'Initial Setup (3)'!E6,0)</f>
        <v>CHELSEA (ENG)</v>
      </c>
      <c r="D7" s="136">
        <f t="shared" si="14"/>
        <v>6</v>
      </c>
      <c r="E7" s="133">
        <f>COUNTIF('Fixtures and Results (3)'!D:D,'Setting (3)'!C7)+COUNTIF('Fixtures and Results (3)'!G:G,'Setting (3)'!C7)</f>
        <v>9</v>
      </c>
      <c r="F7" s="132">
        <f t="shared" si="1"/>
        <v>4</v>
      </c>
      <c r="G7" s="132">
        <f t="shared" si="2"/>
        <v>2</v>
      </c>
      <c r="H7" s="132">
        <f t="shared" si="2"/>
        <v>2</v>
      </c>
      <c r="I7" s="132">
        <f t="shared" si="2"/>
        <v>0</v>
      </c>
      <c r="J7" s="132">
        <f t="shared" si="2"/>
        <v>2</v>
      </c>
      <c r="K7" s="132">
        <f t="shared" si="2"/>
        <v>0</v>
      </c>
      <c r="L7" s="132">
        <f t="shared" si="9"/>
        <v>2</v>
      </c>
      <c r="M7" s="132">
        <f>U7+AC7-ABS('Deduction (3)'!D6)</f>
        <v>8</v>
      </c>
      <c r="N7" s="132">
        <f t="shared" si="3"/>
        <v>2</v>
      </c>
      <c r="O7" s="132">
        <f>SUMPRODUCT(('Fixtures and Results (3)'!D$3:D$382='Setting (3)'!C7)*('Fixtures and Results (3)'!E$3:E$382&gt;'Fixtures and Results (3)'!F$3:F$382))</f>
        <v>2</v>
      </c>
      <c r="P7" s="132">
        <f>SUMPRODUCT(('Fixtures and Results (3)'!D$3:D$382='Setting (3)'!C7)*('Fixtures and Results (3)'!E$3:E$382='Fixtures and Results (3)'!F$3:F$382)*('Fixtures and Results (3)'!E$3:E$382&lt;&gt;""))</f>
        <v>0</v>
      </c>
      <c r="Q7" s="132">
        <f>SUMPRODUCT(('Fixtures and Results (3)'!D$3:D$382='Setting (3)'!C7)*('Fixtures and Results (3)'!E$3:E$382&lt;'Fixtures and Results (3)'!F$3:F$382))</f>
        <v>0</v>
      </c>
      <c r="R7" s="132">
        <f>SUMIF('Fixtures and Results (3)'!D$3:D$382,'Setting (3)'!C7,'Fixtures and Results (3)'!E$3:E$382)</f>
        <v>2</v>
      </c>
      <c r="S7" s="132">
        <f>SUMIF('Fixtures and Results (3)'!D$3:D$382,'Setting (3)'!C7,'Fixtures and Results (3)'!F$3:F$382)</f>
        <v>0</v>
      </c>
      <c r="T7" s="132">
        <f t="shared" si="4"/>
        <v>2</v>
      </c>
      <c r="U7" s="132">
        <f t="shared" si="5"/>
        <v>6</v>
      </c>
      <c r="V7" s="132">
        <f t="shared" si="6"/>
        <v>2</v>
      </c>
      <c r="W7" s="132">
        <f>SUMPRODUCT(('Fixtures and Results (3)'!G$3:G$382='Setting (3)'!C7)*('Fixtures and Results (3)'!E$3:E$382&lt;'Fixtures and Results (3)'!F$3:F$382))</f>
        <v>0</v>
      </c>
      <c r="X7" s="132">
        <f>SUMPRODUCT(('Fixtures and Results (3)'!G$3:G$382='Setting (3)'!C7)*('Fixtures and Results (3)'!E$3:E$382='Fixtures and Results (3)'!F$3:F$382)*('Fixtures and Results (3)'!F$3:F$382&lt;&gt;""))</f>
        <v>2</v>
      </c>
      <c r="Y7" s="132">
        <f>SUMPRODUCT(('Fixtures and Results (3)'!G$3:G$382='Setting (3)'!C7)*('Fixtures and Results (3)'!E$3:E$382&gt;'Fixtures and Results (3)'!F$3:F$382))</f>
        <v>0</v>
      </c>
      <c r="Z7" s="132">
        <f>SUMIF('Fixtures and Results (3)'!G$3:G$382,'Setting (3)'!C7,'Fixtures and Results (3)'!F$3:F$382)</f>
        <v>0</v>
      </c>
      <c r="AA7" s="132">
        <f>SUMIF('Fixtures and Results (3)'!G$3:G$382,'Setting (3)'!C7,'Fixtures and Results (3)'!E$3:E$382)</f>
        <v>0</v>
      </c>
      <c r="AB7" s="132">
        <f t="shared" si="7"/>
        <v>0</v>
      </c>
      <c r="AC7" s="132">
        <f t="shared" si="8"/>
        <v>2</v>
      </c>
      <c r="AD7" s="132">
        <f t="shared" si="10"/>
        <v>3</v>
      </c>
      <c r="AE7" s="132">
        <f t="shared" si="11"/>
        <v>0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9</v>
      </c>
      <c r="C8" s="128" t="str">
        <f>IF('Initial Setup (3)'!D7&lt;&gt;"",'Initial Setup (3)'!E7,0)</f>
        <v>KARŞIYAKA (TUR)</v>
      </c>
      <c r="D8" s="136">
        <f t="shared" si="14"/>
        <v>5</v>
      </c>
      <c r="E8" s="133">
        <f>COUNTIF('Fixtures and Results (3)'!D:D,'Setting (3)'!C8)+COUNTIF('Fixtures and Results (3)'!G:G,'Setting (3)'!C8)</f>
        <v>9</v>
      </c>
      <c r="F8" s="132">
        <f t="shared" si="1"/>
        <v>4</v>
      </c>
      <c r="G8" s="132">
        <f t="shared" si="2"/>
        <v>0</v>
      </c>
      <c r="H8" s="132">
        <f t="shared" si="2"/>
        <v>0</v>
      </c>
      <c r="I8" s="132">
        <f t="shared" si="2"/>
        <v>4</v>
      </c>
      <c r="J8" s="132">
        <f t="shared" si="2"/>
        <v>2</v>
      </c>
      <c r="K8" s="132">
        <f t="shared" si="2"/>
        <v>9</v>
      </c>
      <c r="L8" s="132">
        <f t="shared" si="9"/>
        <v>-7</v>
      </c>
      <c r="M8" s="132">
        <f>U8+AC8-ABS('Deduction (3)'!D7)</f>
        <v>0</v>
      </c>
      <c r="N8" s="132">
        <f t="shared" si="3"/>
        <v>2</v>
      </c>
      <c r="O8" s="132">
        <f>SUMPRODUCT(('Fixtures and Results (3)'!D$3:D$382='Setting (3)'!C8)*('Fixtures and Results (3)'!E$3:E$382&gt;'Fixtures and Results (3)'!F$3:F$382))</f>
        <v>0</v>
      </c>
      <c r="P8" s="132">
        <f>SUMPRODUCT(('Fixtures and Results (3)'!D$3:D$382='Setting (3)'!C8)*('Fixtures and Results (3)'!E$3:E$382='Fixtures and Results (3)'!F$3:F$382)*('Fixtures and Results (3)'!E$3:E$382&lt;&gt;""))</f>
        <v>0</v>
      </c>
      <c r="Q8" s="132">
        <f>SUMPRODUCT(('Fixtures and Results (3)'!D$3:D$382='Setting (3)'!C8)*('Fixtures and Results (3)'!E$3:E$382&lt;'Fixtures and Results (3)'!F$3:F$382))</f>
        <v>2</v>
      </c>
      <c r="R8" s="132">
        <f>SUMIF('Fixtures and Results (3)'!D$3:D$382,'Setting (3)'!C8,'Fixtures and Results (3)'!E$3:E$382)</f>
        <v>1</v>
      </c>
      <c r="S8" s="132">
        <f>SUMIF('Fixtures and Results (3)'!D$3:D$382,'Setting (3)'!C8,'Fixtures and Results (3)'!F$3:F$382)</f>
        <v>4</v>
      </c>
      <c r="T8" s="132">
        <f t="shared" si="4"/>
        <v>-3</v>
      </c>
      <c r="U8" s="132">
        <f t="shared" si="5"/>
        <v>0</v>
      </c>
      <c r="V8" s="132">
        <f t="shared" si="6"/>
        <v>2</v>
      </c>
      <c r="W8" s="132">
        <f>SUMPRODUCT(('Fixtures and Results (3)'!G$3:G$382='Setting (3)'!C8)*('Fixtures and Results (3)'!E$3:E$382&lt;'Fixtures and Results (3)'!F$3:F$382))</f>
        <v>0</v>
      </c>
      <c r="X8" s="132">
        <f>SUMPRODUCT(('Fixtures and Results (3)'!G$3:G$382='Setting (3)'!C8)*('Fixtures and Results (3)'!E$3:E$382='Fixtures and Results (3)'!F$3:F$382)*('Fixtures and Results (3)'!F$3:F$382&lt;&gt;""))</f>
        <v>0</v>
      </c>
      <c r="Y8" s="132">
        <f>SUMPRODUCT(('Fixtures and Results (3)'!G$3:G$382='Setting (3)'!C8)*('Fixtures and Results (3)'!E$3:E$382&gt;'Fixtures and Results (3)'!F$3:F$382))</f>
        <v>2</v>
      </c>
      <c r="Z8" s="132">
        <f>SUMIF('Fixtures and Results (3)'!G$3:G$382,'Setting (3)'!C8,'Fixtures and Results (3)'!F$3:F$382)</f>
        <v>1</v>
      </c>
      <c r="AA8" s="132">
        <f>SUMIF('Fixtures and Results (3)'!G$3:G$382,'Setting (3)'!C8,'Fixtures and Results (3)'!E$3:E$382)</f>
        <v>5</v>
      </c>
      <c r="AB8" s="132">
        <f t="shared" si="7"/>
        <v>-4</v>
      </c>
      <c r="AC8" s="132">
        <f t="shared" si="8"/>
        <v>0</v>
      </c>
      <c r="AD8" s="132">
        <f t="shared" si="10"/>
        <v>9</v>
      </c>
      <c r="AE8" s="132">
        <f t="shared" si="11"/>
        <v>0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7</v>
      </c>
      <c r="C9" s="128" t="str">
        <f>IF('Initial Setup (3)'!D8&lt;&gt;"",'Initial Setup (3)'!E8,0)</f>
        <v>KAYSERİSPOR (TUR)</v>
      </c>
      <c r="D9" s="136">
        <f t="shared" si="14"/>
        <v>4</v>
      </c>
      <c r="E9" s="133">
        <f>COUNTIF('Fixtures and Results (3)'!D:D,'Setting (3)'!C9)+COUNTIF('Fixtures and Results (3)'!G:G,'Setting (3)'!C9)</f>
        <v>9</v>
      </c>
      <c r="F9" s="132">
        <f t="shared" si="1"/>
        <v>3</v>
      </c>
      <c r="G9" s="132">
        <f t="shared" si="2"/>
        <v>0</v>
      </c>
      <c r="H9" s="132">
        <f t="shared" si="2"/>
        <v>2</v>
      </c>
      <c r="I9" s="132">
        <f t="shared" si="2"/>
        <v>1</v>
      </c>
      <c r="J9" s="132">
        <f t="shared" si="2"/>
        <v>1</v>
      </c>
      <c r="K9" s="132">
        <f t="shared" si="2"/>
        <v>2</v>
      </c>
      <c r="L9" s="132">
        <f t="shared" si="9"/>
        <v>-1</v>
      </c>
      <c r="M9" s="132">
        <f>U9+AC9-ABS('Deduction (3)'!D8)</f>
        <v>2</v>
      </c>
      <c r="N9" s="132">
        <f t="shared" si="3"/>
        <v>2</v>
      </c>
      <c r="O9" s="132">
        <f>SUMPRODUCT(('Fixtures and Results (3)'!D$3:D$382='Setting (3)'!C9)*('Fixtures and Results (3)'!E$3:E$382&gt;'Fixtures and Results (3)'!F$3:F$382))</f>
        <v>0</v>
      </c>
      <c r="P9" s="132">
        <f>SUMPRODUCT(('Fixtures and Results (3)'!D$3:D$382='Setting (3)'!C9)*('Fixtures and Results (3)'!E$3:E$382='Fixtures and Results (3)'!F$3:F$382)*('Fixtures and Results (3)'!E$3:E$382&lt;&gt;""))</f>
        <v>1</v>
      </c>
      <c r="Q9" s="132">
        <f>SUMPRODUCT(('Fixtures and Results (3)'!D$3:D$382='Setting (3)'!C9)*('Fixtures and Results (3)'!E$3:E$382&lt;'Fixtures and Results (3)'!F$3:F$382))</f>
        <v>1</v>
      </c>
      <c r="R9" s="132">
        <f>SUMIF('Fixtures and Results (3)'!D$3:D$382,'Setting (3)'!C9,'Fixtures and Results (3)'!E$3:E$382)</f>
        <v>0</v>
      </c>
      <c r="S9" s="132">
        <f>SUMIF('Fixtures and Results (3)'!D$3:D$382,'Setting (3)'!C9,'Fixtures and Results (3)'!F$3:F$382)</f>
        <v>1</v>
      </c>
      <c r="T9" s="132">
        <f t="shared" si="4"/>
        <v>-1</v>
      </c>
      <c r="U9" s="132">
        <f t="shared" si="5"/>
        <v>1</v>
      </c>
      <c r="V9" s="132">
        <f t="shared" si="6"/>
        <v>1</v>
      </c>
      <c r="W9" s="132">
        <f>SUMPRODUCT(('Fixtures and Results (3)'!G$3:G$382='Setting (3)'!C9)*('Fixtures and Results (3)'!E$3:E$382&lt;'Fixtures and Results (3)'!F$3:F$382))</f>
        <v>0</v>
      </c>
      <c r="X9" s="132">
        <f>SUMPRODUCT(('Fixtures and Results (3)'!G$3:G$382='Setting (3)'!C9)*('Fixtures and Results (3)'!E$3:E$382='Fixtures and Results (3)'!F$3:F$382)*('Fixtures and Results (3)'!F$3:F$382&lt;&gt;""))</f>
        <v>1</v>
      </c>
      <c r="Y9" s="132">
        <f>SUMPRODUCT(('Fixtures and Results (3)'!G$3:G$382='Setting (3)'!C9)*('Fixtures and Results (3)'!E$3:E$382&gt;'Fixtures and Results (3)'!F$3:F$382))</f>
        <v>0</v>
      </c>
      <c r="Z9" s="132">
        <f>SUMIF('Fixtures and Results (3)'!G$3:G$382,'Setting (3)'!C9,'Fixtures and Results (3)'!F$3:F$382)</f>
        <v>1</v>
      </c>
      <c r="AA9" s="132">
        <f>SUMIF('Fixtures and Results (3)'!G$3:G$382,'Setting (3)'!C9,'Fixtures and Results (3)'!E$3:E$382)</f>
        <v>1</v>
      </c>
      <c r="AB9" s="132">
        <f t="shared" si="7"/>
        <v>0</v>
      </c>
      <c r="AC9" s="132">
        <f t="shared" si="8"/>
        <v>1</v>
      </c>
      <c r="AD9" s="132">
        <f t="shared" si="10"/>
        <v>7</v>
      </c>
      <c r="AE9" s="132">
        <f t="shared" si="11"/>
        <v>0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2</v>
      </c>
      <c r="C10" s="128" t="str">
        <f>IF('Initial Setup (3)'!D9&lt;&gt;"",'Initial Setup (3)'!E9,0)</f>
        <v>ODENSE (DEN)</v>
      </c>
      <c r="D10" s="136">
        <f t="shared" si="14"/>
        <v>3</v>
      </c>
      <c r="E10" s="133">
        <f>COUNTIF('Fixtures and Results (3)'!D:D,'Setting (3)'!C10)+COUNTIF('Fixtures and Results (3)'!G:G,'Setting (3)'!C10)</f>
        <v>9</v>
      </c>
      <c r="F10" s="132">
        <f t="shared" si="1"/>
        <v>3</v>
      </c>
      <c r="G10" s="132">
        <f t="shared" si="2"/>
        <v>3</v>
      </c>
      <c r="H10" s="132">
        <f t="shared" si="2"/>
        <v>0</v>
      </c>
      <c r="I10" s="132">
        <f t="shared" si="2"/>
        <v>0</v>
      </c>
      <c r="J10" s="132">
        <f t="shared" si="2"/>
        <v>4</v>
      </c>
      <c r="K10" s="132">
        <f t="shared" si="2"/>
        <v>1</v>
      </c>
      <c r="L10" s="132">
        <f t="shared" si="9"/>
        <v>3</v>
      </c>
      <c r="M10" s="132">
        <f>U10+AC10-ABS('Deduction (3)'!D9)</f>
        <v>9</v>
      </c>
      <c r="N10" s="132">
        <f t="shared" si="3"/>
        <v>1</v>
      </c>
      <c r="O10" s="132">
        <f>SUMPRODUCT(('Fixtures and Results (3)'!D$3:D$382='Setting (3)'!C10)*('Fixtures and Results (3)'!E$3:E$382&gt;'Fixtures and Results (3)'!F$3:F$382))</f>
        <v>1</v>
      </c>
      <c r="P10" s="132">
        <f>SUMPRODUCT(('Fixtures and Results (3)'!D$3:D$382='Setting (3)'!C10)*('Fixtures and Results (3)'!E$3:E$382='Fixtures and Results (3)'!F$3:F$382)*('Fixtures and Results (3)'!E$3:E$382&lt;&gt;""))</f>
        <v>0</v>
      </c>
      <c r="Q10" s="132">
        <f>SUMPRODUCT(('Fixtures and Results (3)'!D$3:D$382='Setting (3)'!C10)*('Fixtures and Results (3)'!E$3:E$382&lt;'Fixtures and Results (3)'!F$3:F$382))</f>
        <v>0</v>
      </c>
      <c r="R10" s="132">
        <f>SUMIF('Fixtures and Results (3)'!D$3:D$382,'Setting (3)'!C10,'Fixtures and Results (3)'!E$3:E$382)</f>
        <v>1</v>
      </c>
      <c r="S10" s="132">
        <f>SUMIF('Fixtures and Results (3)'!D$3:D$382,'Setting (3)'!C10,'Fixtures and Results (3)'!F$3:F$382)</f>
        <v>0</v>
      </c>
      <c r="T10" s="132">
        <f t="shared" si="4"/>
        <v>1</v>
      </c>
      <c r="U10" s="132">
        <f t="shared" si="5"/>
        <v>3</v>
      </c>
      <c r="V10" s="132">
        <f t="shared" si="6"/>
        <v>2</v>
      </c>
      <c r="W10" s="132">
        <f>SUMPRODUCT(('Fixtures and Results (3)'!G$3:G$382='Setting (3)'!C10)*('Fixtures and Results (3)'!E$3:E$382&lt;'Fixtures and Results (3)'!F$3:F$382))</f>
        <v>2</v>
      </c>
      <c r="X10" s="132">
        <f>SUMPRODUCT(('Fixtures and Results (3)'!G$3:G$382='Setting (3)'!C10)*('Fixtures and Results (3)'!E$3:E$382='Fixtures and Results (3)'!F$3:F$382)*('Fixtures and Results (3)'!F$3:F$382&lt;&gt;""))</f>
        <v>0</v>
      </c>
      <c r="Y10" s="132">
        <f>SUMPRODUCT(('Fixtures and Results (3)'!G$3:G$382='Setting (3)'!C10)*('Fixtures and Results (3)'!E$3:E$382&gt;'Fixtures and Results (3)'!F$3:F$382))</f>
        <v>0</v>
      </c>
      <c r="Z10" s="132">
        <f>SUMIF('Fixtures and Results (3)'!G$3:G$382,'Setting (3)'!C10,'Fixtures and Results (3)'!F$3:F$382)</f>
        <v>3</v>
      </c>
      <c r="AA10" s="132">
        <f>SUMIF('Fixtures and Results (3)'!G$3:G$382,'Setting (3)'!C10,'Fixtures and Results (3)'!E$3:E$382)</f>
        <v>1</v>
      </c>
      <c r="AB10" s="132">
        <f t="shared" si="7"/>
        <v>2</v>
      </c>
      <c r="AC10" s="132">
        <f t="shared" si="8"/>
        <v>6</v>
      </c>
      <c r="AD10" s="132">
        <f t="shared" si="10"/>
        <v>1</v>
      </c>
      <c r="AE10" s="132">
        <f t="shared" si="11"/>
        <v>0</v>
      </c>
      <c r="AF10" s="132">
        <f t="shared" si="12"/>
        <v>1</v>
      </c>
      <c r="AG10" s="132">
        <f t="shared" si="13"/>
        <v>0</v>
      </c>
    </row>
    <row r="11" spans="2:33">
      <c r="B11" s="128">
        <f t="shared" si="0"/>
        <v>4</v>
      </c>
      <c r="C11" s="128" t="str">
        <f>IF('Initial Setup (3)'!D10&lt;&gt;"",'Initial Setup (3)'!E10,0)</f>
        <v>ST PAULI (GER)</v>
      </c>
      <c r="D11" s="136">
        <f t="shared" si="14"/>
        <v>2</v>
      </c>
      <c r="E11" s="133">
        <f>COUNTIF('Fixtures and Results (3)'!D:D,'Setting (3)'!C11)+COUNTIF('Fixtures and Results (3)'!G:G,'Setting (3)'!C11)</f>
        <v>9</v>
      </c>
      <c r="F11" s="132">
        <f t="shared" si="1"/>
        <v>3</v>
      </c>
      <c r="G11" s="132">
        <f t="shared" si="2"/>
        <v>1</v>
      </c>
      <c r="H11" s="132">
        <f t="shared" si="2"/>
        <v>2</v>
      </c>
      <c r="I11" s="132">
        <f t="shared" si="2"/>
        <v>0</v>
      </c>
      <c r="J11" s="132">
        <f t="shared" si="2"/>
        <v>1</v>
      </c>
      <c r="K11" s="132">
        <f t="shared" si="2"/>
        <v>0</v>
      </c>
      <c r="L11" s="132">
        <f t="shared" si="9"/>
        <v>1</v>
      </c>
      <c r="M11" s="132">
        <f>U11+AC11-ABS('Deduction (3)'!D10)</f>
        <v>5</v>
      </c>
      <c r="N11" s="132">
        <f t="shared" si="3"/>
        <v>2</v>
      </c>
      <c r="O11" s="132">
        <f>SUMPRODUCT(('Fixtures and Results (3)'!D$3:D$382='Setting (3)'!C11)*('Fixtures and Results (3)'!E$3:E$382&gt;'Fixtures and Results (3)'!F$3:F$382))</f>
        <v>1</v>
      </c>
      <c r="P11" s="132">
        <f>SUMPRODUCT(('Fixtures and Results (3)'!D$3:D$382='Setting (3)'!C11)*('Fixtures and Results (3)'!E$3:E$382='Fixtures and Results (3)'!F$3:F$382)*('Fixtures and Results (3)'!E$3:E$382&lt;&gt;""))</f>
        <v>1</v>
      </c>
      <c r="Q11" s="132">
        <f>SUMPRODUCT(('Fixtures and Results (3)'!D$3:D$382='Setting (3)'!C11)*('Fixtures and Results (3)'!E$3:E$382&lt;'Fixtures and Results (3)'!F$3:F$382))</f>
        <v>0</v>
      </c>
      <c r="R11" s="132">
        <f>SUMIF('Fixtures and Results (3)'!D$3:D$382,'Setting (3)'!C11,'Fixtures and Results (3)'!E$3:E$382)</f>
        <v>1</v>
      </c>
      <c r="S11" s="132">
        <f>SUMIF('Fixtures and Results (3)'!D$3:D$382,'Setting (3)'!C11,'Fixtures and Results (3)'!F$3:F$382)</f>
        <v>0</v>
      </c>
      <c r="T11" s="132">
        <f t="shared" si="4"/>
        <v>1</v>
      </c>
      <c r="U11" s="132">
        <f t="shared" si="5"/>
        <v>4</v>
      </c>
      <c r="V11" s="132">
        <f t="shared" si="6"/>
        <v>1</v>
      </c>
      <c r="W11" s="132">
        <f>SUMPRODUCT(('Fixtures and Results (3)'!G$3:G$382='Setting (3)'!C11)*('Fixtures and Results (3)'!E$3:E$382&lt;'Fixtures and Results (3)'!F$3:F$382))</f>
        <v>0</v>
      </c>
      <c r="X11" s="132">
        <f>SUMPRODUCT(('Fixtures and Results (3)'!G$3:G$382='Setting (3)'!C11)*('Fixtures and Results (3)'!E$3:E$382='Fixtures and Results (3)'!F$3:F$382)*('Fixtures and Results (3)'!F$3:F$382&lt;&gt;""))</f>
        <v>1</v>
      </c>
      <c r="Y11" s="132">
        <f>SUMPRODUCT(('Fixtures and Results (3)'!G$3:G$382='Setting (3)'!C11)*('Fixtures and Results (3)'!E$3:E$382&gt;'Fixtures and Results (3)'!F$3:F$382))</f>
        <v>0</v>
      </c>
      <c r="Z11" s="132">
        <f>SUMIF('Fixtures and Results (3)'!G$3:G$382,'Setting (3)'!C11,'Fixtures and Results (3)'!F$3:F$382)</f>
        <v>0</v>
      </c>
      <c r="AA11" s="132">
        <f>SUMIF('Fixtures and Results (3)'!G$3:G$382,'Setting (3)'!C11,'Fixtures and Results (3)'!E$3:E$382)</f>
        <v>0</v>
      </c>
      <c r="AB11" s="132">
        <f t="shared" si="7"/>
        <v>0</v>
      </c>
      <c r="AC11" s="132">
        <f t="shared" si="8"/>
        <v>1</v>
      </c>
      <c r="AD11" s="132">
        <f t="shared" si="10"/>
        <v>4</v>
      </c>
      <c r="AE11" s="132">
        <f t="shared" si="11"/>
        <v>0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6</v>
      </c>
      <c r="C12" s="128" t="str">
        <f>IF('Initial Setup (3)'!D11&lt;&gt;"",'Initial Setup (3)'!E11,0)</f>
        <v>ZENIT (RUS)</v>
      </c>
      <c r="D12" s="136">
        <f t="shared" si="14"/>
        <v>1</v>
      </c>
      <c r="E12" s="133">
        <f>COUNTIF('Fixtures and Results (3)'!D:D,'Setting (3)'!C12)+COUNTIF('Fixtures and Results (3)'!G:G,'Setting (3)'!C12)</f>
        <v>9</v>
      </c>
      <c r="F12" s="132">
        <f t="shared" si="1"/>
        <v>3</v>
      </c>
      <c r="G12" s="132">
        <f t="shared" si="2"/>
        <v>1</v>
      </c>
      <c r="H12" s="132">
        <f t="shared" si="2"/>
        <v>1</v>
      </c>
      <c r="I12" s="132">
        <f t="shared" si="2"/>
        <v>1</v>
      </c>
      <c r="J12" s="132">
        <f t="shared" si="2"/>
        <v>6</v>
      </c>
      <c r="K12" s="132">
        <f t="shared" si="2"/>
        <v>4</v>
      </c>
      <c r="L12" s="132">
        <f t="shared" si="9"/>
        <v>2</v>
      </c>
      <c r="M12" s="132">
        <f>U12+AC12-ABS('Deduction (3)'!D11)</f>
        <v>4</v>
      </c>
      <c r="N12" s="132">
        <f t="shared" si="3"/>
        <v>1</v>
      </c>
      <c r="O12" s="132">
        <f>SUMPRODUCT(('Fixtures and Results (3)'!D$3:D$382='Setting (3)'!C12)*('Fixtures and Results (3)'!E$3:E$382&gt;'Fixtures and Results (3)'!F$3:F$382))</f>
        <v>1</v>
      </c>
      <c r="P12" s="132">
        <f>SUMPRODUCT(('Fixtures and Results (3)'!D$3:D$382='Setting (3)'!C12)*('Fixtures and Results (3)'!E$3:E$382='Fixtures and Results (3)'!F$3:F$382)*('Fixtures and Results (3)'!E$3:E$382&lt;&gt;""))</f>
        <v>0</v>
      </c>
      <c r="Q12" s="132">
        <f>SUMPRODUCT(('Fixtures and Results (3)'!D$3:D$382='Setting (3)'!C12)*('Fixtures and Results (3)'!E$3:E$382&lt;'Fixtures and Results (3)'!F$3:F$382))</f>
        <v>0</v>
      </c>
      <c r="R12" s="132">
        <f>SUMIF('Fixtures and Results (3)'!D$3:D$382,'Setting (3)'!C12,'Fixtures and Results (3)'!E$3:E$382)</f>
        <v>4</v>
      </c>
      <c r="S12" s="132">
        <f>SUMIF('Fixtures and Results (3)'!D$3:D$382,'Setting (3)'!C12,'Fixtures and Results (3)'!F$3:F$382)</f>
        <v>1</v>
      </c>
      <c r="T12" s="132">
        <f t="shared" si="4"/>
        <v>3</v>
      </c>
      <c r="U12" s="132">
        <f t="shared" si="5"/>
        <v>3</v>
      </c>
      <c r="V12" s="132">
        <f t="shared" si="6"/>
        <v>2</v>
      </c>
      <c r="W12" s="132">
        <f>SUMPRODUCT(('Fixtures and Results (3)'!G$3:G$382='Setting (3)'!C12)*('Fixtures and Results (3)'!E$3:E$382&lt;'Fixtures and Results (3)'!F$3:F$382))</f>
        <v>0</v>
      </c>
      <c r="X12" s="132">
        <f>SUMPRODUCT(('Fixtures and Results (3)'!G$3:G$382='Setting (3)'!C12)*('Fixtures and Results (3)'!E$3:E$382='Fixtures and Results (3)'!F$3:F$382)*('Fixtures and Results (3)'!F$3:F$382&lt;&gt;""))</f>
        <v>1</v>
      </c>
      <c r="Y12" s="132">
        <f>SUMPRODUCT(('Fixtures and Results (3)'!G$3:G$382='Setting (3)'!C12)*('Fixtures and Results (3)'!E$3:E$382&gt;'Fixtures and Results (3)'!F$3:F$382))</f>
        <v>1</v>
      </c>
      <c r="Z12" s="132">
        <f>SUMIF('Fixtures and Results (3)'!G$3:G$382,'Setting (3)'!C12,'Fixtures and Results (3)'!F$3:F$382)</f>
        <v>2</v>
      </c>
      <c r="AA12" s="132">
        <f>SUMIF('Fixtures and Results (3)'!G$3:G$382,'Setting (3)'!C12,'Fixtures and Results (3)'!E$3:E$382)</f>
        <v>3</v>
      </c>
      <c r="AB12" s="132">
        <f t="shared" si="7"/>
        <v>-1</v>
      </c>
      <c r="AC12" s="132">
        <f t="shared" si="8"/>
        <v>1</v>
      </c>
      <c r="AD12" s="132">
        <f t="shared" si="10"/>
        <v>6</v>
      </c>
      <c r="AE12" s="132">
        <f t="shared" si="11"/>
        <v>0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 (3)'!D12&lt;&gt;"",'Initial Setup (3)'!E12,0)</f>
        <v>0</v>
      </c>
      <c r="D13" s="136">
        <f t="shared" si="14"/>
        <v>0</v>
      </c>
      <c r="E13" s="133">
        <f>COUNTIF('Fixtures and Results (3)'!D:D,'Setting (3)'!C13)+COUNTIF('Fixtures and Results (3)'!G:G,'Setting (3)'!C13)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(3)'!D12)</f>
        <v>0</v>
      </c>
      <c r="N13" s="132">
        <f t="shared" si="3"/>
        <v>0</v>
      </c>
      <c r="O13" s="132">
        <f>SUMPRODUCT(('Fixtures and Results (3)'!D$3:D$382='Setting (3)'!C13)*('Fixtures and Results (3)'!E$3:E$382&gt;'Fixtures and Results (3)'!F$3:F$382))</f>
        <v>0</v>
      </c>
      <c r="P13" s="132">
        <f>SUMPRODUCT(('Fixtures and Results (3)'!D$3:D$382='Setting (3)'!C13)*('Fixtures and Results (3)'!E$3:E$382='Fixtures and Results (3)'!F$3:F$382)*('Fixtures and Results (3)'!E$3:E$382&lt;&gt;""))</f>
        <v>0</v>
      </c>
      <c r="Q13" s="132">
        <f>SUMPRODUCT(('Fixtures and Results (3)'!D$3:D$382='Setting (3)'!C13)*('Fixtures and Results (3)'!E$3:E$382&lt;'Fixtures and Results (3)'!F$3:F$382))</f>
        <v>0</v>
      </c>
      <c r="R13" s="132">
        <f>SUMIF('Fixtures and Results (3)'!D$3:D$382,'Setting (3)'!C13,'Fixtures and Results (3)'!E$3:E$382)</f>
        <v>0</v>
      </c>
      <c r="S13" s="132">
        <f>SUMIF('Fixtures and Results (3)'!D$3:D$382,'Setting (3)'!C13,'Fixtures and Results (3)'!F$3:F$382)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(3)'!G$3:G$382='Setting (3)'!C13)*('Fixtures and Results (3)'!E$3:E$382&lt;'Fixtures and Results (3)'!F$3:F$382))</f>
        <v>0</v>
      </c>
      <c r="X13" s="132">
        <f>SUMPRODUCT(('Fixtures and Results (3)'!G$3:G$382='Setting (3)'!C13)*('Fixtures and Results (3)'!E$3:E$382='Fixtures and Results (3)'!F$3:F$382)*('Fixtures and Results (3)'!F$3:F$382&lt;&gt;""))</f>
        <v>0</v>
      </c>
      <c r="Y13" s="132">
        <f>SUMPRODUCT(('Fixtures and Results (3)'!G$3:G$382='Setting (3)'!C13)*('Fixtures and Results (3)'!E$3:E$382&gt;'Fixtures and Results (3)'!F$3:F$382))</f>
        <v>0</v>
      </c>
      <c r="Z13" s="132">
        <f>SUMIF('Fixtures and Results (3)'!G$3:G$382,'Setting (3)'!C13,'Fixtures and Results (3)'!F$3:F$382)</f>
        <v>0</v>
      </c>
      <c r="AA13" s="132">
        <f>SUMIF('Fixtures and Results (3)'!G$3:G$382,'Setting (3)'!C13,'Fixtures and Results (3)'!E$3:E$382)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9</v>
      </c>
      <c r="AE13" s="132">
        <f t="shared" si="11"/>
        <v>1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(3)'!D13&lt;&gt;"",'Initial Setup (3)'!E13,0)</f>
        <v>0</v>
      </c>
      <c r="D14" s="136">
        <f t="shared" si="14"/>
        <v>-1</v>
      </c>
      <c r="E14" s="133">
        <f>COUNTIF('Fixtures and Results (3)'!D:D,'Setting (3)'!C14)+COUNTIF('Fixtures and Results (3)'!G:G,'Setting (3)'!C14)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(3)'!D13)</f>
        <v>0</v>
      </c>
      <c r="N14" s="132">
        <f t="shared" si="3"/>
        <v>0</v>
      </c>
      <c r="O14" s="132">
        <f>SUMPRODUCT(('Fixtures and Results (3)'!D$3:D$382='Setting (3)'!C14)*('Fixtures and Results (3)'!E$3:E$382&gt;'Fixtures and Results (3)'!F$3:F$382))</f>
        <v>0</v>
      </c>
      <c r="P14" s="132">
        <f>SUMPRODUCT(('Fixtures and Results (3)'!D$3:D$382='Setting (3)'!C14)*('Fixtures and Results (3)'!E$3:E$382='Fixtures and Results (3)'!F$3:F$382)*('Fixtures and Results (3)'!E$3:E$382&lt;&gt;""))</f>
        <v>0</v>
      </c>
      <c r="Q14" s="132">
        <f>SUMPRODUCT(('Fixtures and Results (3)'!D$3:D$382='Setting (3)'!C14)*('Fixtures and Results (3)'!E$3:E$382&lt;'Fixtures and Results (3)'!F$3:F$382))</f>
        <v>0</v>
      </c>
      <c r="R14" s="132">
        <f>SUMIF('Fixtures and Results (3)'!D$3:D$382,'Setting (3)'!C14,'Fixtures and Results (3)'!E$3:E$382)</f>
        <v>0</v>
      </c>
      <c r="S14" s="132">
        <f>SUMIF('Fixtures and Results (3)'!D$3:D$382,'Setting (3)'!C14,'Fixtures and Results (3)'!F$3:F$382)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(3)'!G$3:G$382='Setting (3)'!C14)*('Fixtures and Results (3)'!E$3:E$382&lt;'Fixtures and Results (3)'!F$3:F$382))</f>
        <v>0</v>
      </c>
      <c r="X14" s="132">
        <f>SUMPRODUCT(('Fixtures and Results (3)'!G$3:G$382='Setting (3)'!C14)*('Fixtures and Results (3)'!E$3:E$382='Fixtures and Results (3)'!F$3:F$382)*('Fixtures and Results (3)'!F$3:F$382&lt;&gt;""))</f>
        <v>0</v>
      </c>
      <c r="Y14" s="132">
        <f>SUMPRODUCT(('Fixtures and Results (3)'!G$3:G$382='Setting (3)'!C14)*('Fixtures and Results (3)'!E$3:E$382&gt;'Fixtures and Results (3)'!F$3:F$382))</f>
        <v>0</v>
      </c>
      <c r="Z14" s="132">
        <f>SUMIF('Fixtures and Results (3)'!G$3:G$382,'Setting (3)'!C14,'Fixtures and Results (3)'!F$3:F$382)</f>
        <v>0</v>
      </c>
      <c r="AA14" s="132">
        <f>SUMIF('Fixtures and Results (3)'!G$3:G$382,'Setting (3)'!C14,'Fixtures and Results (3)'!E$3:E$382)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9</v>
      </c>
      <c r="AE14" s="132">
        <f t="shared" si="11"/>
        <v>1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(3)'!D14&lt;&gt;"",'Initial Setup (3)'!E14,0)</f>
        <v>0</v>
      </c>
      <c r="D15" s="136">
        <f t="shared" si="14"/>
        <v>-2</v>
      </c>
      <c r="E15" s="133">
        <f>COUNTIF('Fixtures and Results (3)'!D:D,'Setting (3)'!C15)+COUNTIF('Fixtures and Results (3)'!G:G,'Setting (3)'!C15)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(3)'!D14)</f>
        <v>0</v>
      </c>
      <c r="N15" s="132">
        <f t="shared" si="3"/>
        <v>0</v>
      </c>
      <c r="O15" s="132">
        <f>SUMPRODUCT(('Fixtures and Results (3)'!D$3:D$382='Setting (3)'!C15)*('Fixtures and Results (3)'!E$3:E$382&gt;'Fixtures and Results (3)'!F$3:F$382))</f>
        <v>0</v>
      </c>
      <c r="P15" s="132">
        <f>SUMPRODUCT(('Fixtures and Results (3)'!D$3:D$382='Setting (3)'!C15)*('Fixtures and Results (3)'!E$3:E$382='Fixtures and Results (3)'!F$3:F$382)*('Fixtures and Results (3)'!E$3:E$382&lt;&gt;""))</f>
        <v>0</v>
      </c>
      <c r="Q15" s="132">
        <f>SUMPRODUCT(('Fixtures and Results (3)'!D$3:D$382='Setting (3)'!C15)*('Fixtures and Results (3)'!E$3:E$382&lt;'Fixtures and Results (3)'!F$3:F$382))</f>
        <v>0</v>
      </c>
      <c r="R15" s="132">
        <f>SUMIF('Fixtures and Results (3)'!D$3:D$382,'Setting (3)'!C15,'Fixtures and Results (3)'!E$3:E$382)</f>
        <v>0</v>
      </c>
      <c r="S15" s="132">
        <f>SUMIF('Fixtures and Results (3)'!D$3:D$382,'Setting (3)'!C15,'Fixtures and Results (3)'!F$3:F$382)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(3)'!G$3:G$382='Setting (3)'!C15)*('Fixtures and Results (3)'!E$3:E$382&lt;'Fixtures and Results (3)'!F$3:F$382))</f>
        <v>0</v>
      </c>
      <c r="X15" s="132">
        <f>SUMPRODUCT(('Fixtures and Results (3)'!G$3:G$382='Setting (3)'!C15)*('Fixtures and Results (3)'!E$3:E$382='Fixtures and Results (3)'!F$3:F$382)*('Fixtures and Results (3)'!F$3:F$382&lt;&gt;""))</f>
        <v>0</v>
      </c>
      <c r="Y15" s="132">
        <f>SUMPRODUCT(('Fixtures and Results (3)'!G$3:G$382='Setting (3)'!C15)*('Fixtures and Results (3)'!E$3:E$382&gt;'Fixtures and Results (3)'!F$3:F$382))</f>
        <v>0</v>
      </c>
      <c r="Z15" s="132">
        <f>SUMIF('Fixtures and Results (3)'!G$3:G$382,'Setting (3)'!C15,'Fixtures and Results (3)'!F$3:F$382)</f>
        <v>0</v>
      </c>
      <c r="AA15" s="132">
        <f>SUMIF('Fixtures and Results (3)'!G$3:G$382,'Setting (3)'!C15,'Fixtures and Results (3)'!E$3:E$382)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9</v>
      </c>
      <c r="AE15" s="132">
        <f t="shared" si="11"/>
        <v>1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(3)'!D15&lt;&gt;"",'Initial Setup (3)'!E15,0)</f>
        <v>0</v>
      </c>
      <c r="D16" s="136">
        <f t="shared" si="14"/>
        <v>-3</v>
      </c>
      <c r="E16" s="133">
        <f>COUNTIF('Fixtures and Results (3)'!D:D,'Setting (3)'!C16)+COUNTIF('Fixtures and Results (3)'!G:G,'Setting (3)'!C16)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(3)'!D15)</f>
        <v>0</v>
      </c>
      <c r="N16" s="132">
        <f t="shared" si="3"/>
        <v>0</v>
      </c>
      <c r="O16" s="132">
        <f>SUMPRODUCT(('Fixtures and Results (3)'!D$3:D$382='Setting (3)'!C16)*('Fixtures and Results (3)'!E$3:E$382&gt;'Fixtures and Results (3)'!F$3:F$382))</f>
        <v>0</v>
      </c>
      <c r="P16" s="132">
        <f>SUMPRODUCT(('Fixtures and Results (3)'!D$3:D$382='Setting (3)'!C16)*('Fixtures and Results (3)'!E$3:E$382='Fixtures and Results (3)'!F$3:F$382)*('Fixtures and Results (3)'!E$3:E$382&lt;&gt;""))</f>
        <v>0</v>
      </c>
      <c r="Q16" s="132">
        <f>SUMPRODUCT(('Fixtures and Results (3)'!D$3:D$382='Setting (3)'!C16)*('Fixtures and Results (3)'!E$3:E$382&lt;'Fixtures and Results (3)'!F$3:F$382))</f>
        <v>0</v>
      </c>
      <c r="R16" s="132">
        <f>SUMIF('Fixtures and Results (3)'!D$3:D$382,'Setting (3)'!C16,'Fixtures and Results (3)'!E$3:E$382)</f>
        <v>0</v>
      </c>
      <c r="S16" s="132">
        <f>SUMIF('Fixtures and Results (3)'!D$3:D$382,'Setting (3)'!C16,'Fixtures and Results (3)'!F$3:F$382)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(3)'!G$3:G$382='Setting (3)'!C16)*('Fixtures and Results (3)'!E$3:E$382&lt;'Fixtures and Results (3)'!F$3:F$382))</f>
        <v>0</v>
      </c>
      <c r="X16" s="132">
        <f>SUMPRODUCT(('Fixtures and Results (3)'!G$3:G$382='Setting (3)'!C16)*('Fixtures and Results (3)'!E$3:E$382='Fixtures and Results (3)'!F$3:F$382)*('Fixtures and Results (3)'!F$3:F$382&lt;&gt;""))</f>
        <v>0</v>
      </c>
      <c r="Y16" s="132">
        <f>SUMPRODUCT(('Fixtures and Results (3)'!G$3:G$382='Setting (3)'!C16)*('Fixtures and Results (3)'!E$3:E$382&gt;'Fixtures and Results (3)'!F$3:F$382))</f>
        <v>0</v>
      </c>
      <c r="Z16" s="132">
        <f>SUMIF('Fixtures and Results (3)'!G$3:G$382,'Setting (3)'!C16,'Fixtures and Results (3)'!F$3:F$382)</f>
        <v>0</v>
      </c>
      <c r="AA16" s="132">
        <f>SUMIF('Fixtures and Results (3)'!G$3:G$382,'Setting (3)'!C16,'Fixtures and Results (3)'!E$3:E$382)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9</v>
      </c>
      <c r="AE16" s="132">
        <f t="shared" si="11"/>
        <v>1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(3)'!D16&lt;&gt;"",'Initial Setup (3)'!E16,0)</f>
        <v>0</v>
      </c>
      <c r="D17" s="136">
        <f t="shared" si="14"/>
        <v>-4</v>
      </c>
      <c r="E17" s="133">
        <f>COUNTIF('Fixtures and Results (3)'!D:D,'Setting (3)'!C17)+COUNTIF('Fixtures and Results (3)'!G:G,'Setting (3)'!C17)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(3)'!D16)</f>
        <v>0</v>
      </c>
      <c r="N17" s="132">
        <f t="shared" si="3"/>
        <v>0</v>
      </c>
      <c r="O17" s="132">
        <f>SUMPRODUCT(('Fixtures and Results (3)'!D$3:D$382='Setting (3)'!C17)*('Fixtures and Results (3)'!E$3:E$382&gt;'Fixtures and Results (3)'!F$3:F$382))</f>
        <v>0</v>
      </c>
      <c r="P17" s="132">
        <f>SUMPRODUCT(('Fixtures and Results (3)'!D$3:D$382='Setting (3)'!C17)*('Fixtures and Results (3)'!E$3:E$382='Fixtures and Results (3)'!F$3:F$382)*('Fixtures and Results (3)'!E$3:E$382&lt;&gt;""))</f>
        <v>0</v>
      </c>
      <c r="Q17" s="132">
        <f>SUMPRODUCT(('Fixtures and Results (3)'!D$3:D$382='Setting (3)'!C17)*('Fixtures and Results (3)'!E$3:E$382&lt;'Fixtures and Results (3)'!F$3:F$382))</f>
        <v>0</v>
      </c>
      <c r="R17" s="132">
        <f>SUMIF('Fixtures and Results (3)'!D$3:D$382,'Setting (3)'!C17,'Fixtures and Results (3)'!E$3:E$382)</f>
        <v>0</v>
      </c>
      <c r="S17" s="132">
        <f>SUMIF('Fixtures and Results (3)'!D$3:D$382,'Setting (3)'!C17,'Fixtures and Results (3)'!F$3:F$382)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(3)'!G$3:G$382='Setting (3)'!C17)*('Fixtures and Results (3)'!E$3:E$382&lt;'Fixtures and Results (3)'!F$3:F$382))</f>
        <v>0</v>
      </c>
      <c r="X17" s="132">
        <f>SUMPRODUCT(('Fixtures and Results (3)'!G$3:G$382='Setting (3)'!C17)*('Fixtures and Results (3)'!E$3:E$382='Fixtures and Results (3)'!F$3:F$382)*('Fixtures and Results (3)'!F$3:F$382&lt;&gt;""))</f>
        <v>0</v>
      </c>
      <c r="Y17" s="132">
        <f>SUMPRODUCT(('Fixtures and Results (3)'!G$3:G$382='Setting (3)'!C17)*('Fixtures and Results (3)'!E$3:E$382&gt;'Fixtures and Results (3)'!F$3:F$382))</f>
        <v>0</v>
      </c>
      <c r="Z17" s="132">
        <f>SUMIF('Fixtures and Results (3)'!G$3:G$382,'Setting (3)'!C17,'Fixtures and Results (3)'!F$3:F$382)</f>
        <v>0</v>
      </c>
      <c r="AA17" s="132">
        <f>SUMIF('Fixtures and Results (3)'!G$3:G$382,'Setting (3)'!C17,'Fixtures and Results (3)'!E$3:E$382)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9</v>
      </c>
      <c r="AE17" s="132">
        <f t="shared" si="11"/>
        <v>1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(3)'!D17&lt;&gt;"",'Initial Setup (3)'!E17,0)</f>
        <v>0</v>
      </c>
      <c r="D18" s="136">
        <f t="shared" si="14"/>
        <v>-5</v>
      </c>
      <c r="E18" s="133">
        <f>COUNTIF('Fixtures and Results (3)'!D:D,'Setting (3)'!C18)+COUNTIF('Fixtures and Results (3)'!G:G,'Setting (3)'!C18)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(3)'!D17)</f>
        <v>0</v>
      </c>
      <c r="N18" s="132">
        <f t="shared" si="3"/>
        <v>0</v>
      </c>
      <c r="O18" s="132">
        <f>SUMPRODUCT(('Fixtures and Results (3)'!D$3:D$382='Setting (3)'!C18)*('Fixtures and Results (3)'!E$3:E$382&gt;'Fixtures and Results (3)'!F$3:F$382))</f>
        <v>0</v>
      </c>
      <c r="P18" s="132">
        <f>SUMPRODUCT(('Fixtures and Results (3)'!D$3:D$382='Setting (3)'!C18)*('Fixtures and Results (3)'!E$3:E$382='Fixtures and Results (3)'!F$3:F$382)*('Fixtures and Results (3)'!E$3:E$382&lt;&gt;""))</f>
        <v>0</v>
      </c>
      <c r="Q18" s="132">
        <f>SUMPRODUCT(('Fixtures and Results (3)'!D$3:D$382='Setting (3)'!C18)*('Fixtures and Results (3)'!E$3:E$382&lt;'Fixtures and Results (3)'!F$3:F$382))</f>
        <v>0</v>
      </c>
      <c r="R18" s="132">
        <f>SUMIF('Fixtures and Results (3)'!D$3:D$382,'Setting (3)'!C18,'Fixtures and Results (3)'!E$3:E$382)</f>
        <v>0</v>
      </c>
      <c r="S18" s="132">
        <f>SUMIF('Fixtures and Results (3)'!D$3:D$382,'Setting (3)'!C18,'Fixtures and Results (3)'!F$3:F$382)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(3)'!G$3:G$382='Setting (3)'!C18)*('Fixtures and Results (3)'!E$3:E$382&lt;'Fixtures and Results (3)'!F$3:F$382))</f>
        <v>0</v>
      </c>
      <c r="X18" s="132">
        <f>SUMPRODUCT(('Fixtures and Results (3)'!G$3:G$382='Setting (3)'!C18)*('Fixtures and Results (3)'!E$3:E$382='Fixtures and Results (3)'!F$3:F$382)*('Fixtures and Results (3)'!F$3:F$382&lt;&gt;""))</f>
        <v>0</v>
      </c>
      <c r="Y18" s="132">
        <f>SUMPRODUCT(('Fixtures and Results (3)'!G$3:G$382='Setting (3)'!C18)*('Fixtures and Results (3)'!E$3:E$382&gt;'Fixtures and Results (3)'!F$3:F$382))</f>
        <v>0</v>
      </c>
      <c r="Z18" s="132">
        <f>SUMIF('Fixtures and Results (3)'!G$3:G$382,'Setting (3)'!C18,'Fixtures and Results (3)'!F$3:F$382)</f>
        <v>0</v>
      </c>
      <c r="AA18" s="132">
        <f>SUMIF('Fixtures and Results (3)'!G$3:G$382,'Setting (3)'!C18,'Fixtures and Results (3)'!E$3:E$382)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9</v>
      </c>
      <c r="AE18" s="132">
        <f t="shared" si="11"/>
        <v>1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(3)'!D18&lt;&gt;"",'Initial Setup (3)'!E18,0)</f>
        <v>0</v>
      </c>
      <c r="D19" s="136">
        <f t="shared" si="14"/>
        <v>-6</v>
      </c>
      <c r="E19" s="133">
        <f>COUNTIF('Fixtures and Results (3)'!D:D,'Setting (3)'!C19)+COUNTIF('Fixtures and Results (3)'!G:G,'Setting (3)'!C19)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(3)'!D18)</f>
        <v>0</v>
      </c>
      <c r="N19" s="132">
        <f t="shared" si="3"/>
        <v>0</v>
      </c>
      <c r="O19" s="132">
        <f>SUMPRODUCT(('Fixtures and Results (3)'!D$3:D$382='Setting (3)'!C19)*('Fixtures and Results (3)'!E$3:E$382&gt;'Fixtures and Results (3)'!F$3:F$382))</f>
        <v>0</v>
      </c>
      <c r="P19" s="132">
        <f>SUMPRODUCT(('Fixtures and Results (3)'!D$3:D$382='Setting (3)'!C19)*('Fixtures and Results (3)'!E$3:E$382='Fixtures and Results (3)'!F$3:F$382)*('Fixtures and Results (3)'!E$3:E$382&lt;&gt;""))</f>
        <v>0</v>
      </c>
      <c r="Q19" s="132">
        <f>SUMPRODUCT(('Fixtures and Results (3)'!D$3:D$382='Setting (3)'!C19)*('Fixtures and Results (3)'!E$3:E$382&lt;'Fixtures and Results (3)'!F$3:F$382))</f>
        <v>0</v>
      </c>
      <c r="R19" s="132">
        <f>SUMIF('Fixtures and Results (3)'!D$3:D$382,'Setting (3)'!C19,'Fixtures and Results (3)'!E$3:E$382)</f>
        <v>0</v>
      </c>
      <c r="S19" s="132">
        <f>SUMIF('Fixtures and Results (3)'!D$3:D$382,'Setting (3)'!C19,'Fixtures and Results (3)'!F$3:F$382)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(3)'!G$3:G$382='Setting (3)'!C19)*('Fixtures and Results (3)'!E$3:E$382&lt;'Fixtures and Results (3)'!F$3:F$382))</f>
        <v>0</v>
      </c>
      <c r="X19" s="132">
        <f>SUMPRODUCT(('Fixtures and Results (3)'!G$3:G$382='Setting (3)'!C19)*('Fixtures and Results (3)'!E$3:E$382='Fixtures and Results (3)'!F$3:F$382)*('Fixtures and Results (3)'!F$3:F$382&lt;&gt;""))</f>
        <v>0</v>
      </c>
      <c r="Y19" s="132">
        <f>SUMPRODUCT(('Fixtures and Results (3)'!G$3:G$382='Setting (3)'!C19)*('Fixtures and Results (3)'!E$3:E$382&gt;'Fixtures and Results (3)'!F$3:F$382))</f>
        <v>0</v>
      </c>
      <c r="Z19" s="132">
        <f>SUMIF('Fixtures and Results (3)'!G$3:G$382,'Setting (3)'!C19,'Fixtures and Results (3)'!F$3:F$382)</f>
        <v>0</v>
      </c>
      <c r="AA19" s="132">
        <f>SUMIF('Fixtures and Results (3)'!G$3:G$382,'Setting (3)'!C19,'Fixtures and Results (3)'!E$3:E$382)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9</v>
      </c>
      <c r="AE19" s="132">
        <f t="shared" si="11"/>
        <v>1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(3)'!D19&lt;&gt;"",'Initial Setup (3)'!E19,0)</f>
        <v>0</v>
      </c>
      <c r="D20" s="136">
        <f t="shared" si="14"/>
        <v>-7</v>
      </c>
      <c r="E20" s="133">
        <f>COUNTIF('Fixtures and Results (3)'!D:D,'Setting (3)'!C20)+COUNTIF('Fixtures and Results (3)'!G:G,'Setting (3)'!C20)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(3)'!D19)</f>
        <v>0</v>
      </c>
      <c r="N20" s="132">
        <f t="shared" si="3"/>
        <v>0</v>
      </c>
      <c r="O20" s="132">
        <f>SUMPRODUCT(('Fixtures and Results (3)'!D$3:D$382='Setting (3)'!C20)*('Fixtures and Results (3)'!E$3:E$382&gt;'Fixtures and Results (3)'!F$3:F$382))</f>
        <v>0</v>
      </c>
      <c r="P20" s="132">
        <f>SUMPRODUCT(('Fixtures and Results (3)'!D$3:D$382='Setting (3)'!C20)*('Fixtures and Results (3)'!E$3:E$382='Fixtures and Results (3)'!F$3:F$382)*('Fixtures and Results (3)'!E$3:E$382&lt;&gt;""))</f>
        <v>0</v>
      </c>
      <c r="Q20" s="132">
        <f>SUMPRODUCT(('Fixtures and Results (3)'!D$3:D$382='Setting (3)'!C20)*('Fixtures and Results (3)'!E$3:E$382&lt;'Fixtures and Results (3)'!F$3:F$382))</f>
        <v>0</v>
      </c>
      <c r="R20" s="132">
        <f>SUMIF('Fixtures and Results (3)'!D$3:D$382,'Setting (3)'!C20,'Fixtures and Results (3)'!E$3:E$382)</f>
        <v>0</v>
      </c>
      <c r="S20" s="132">
        <f>SUMIF('Fixtures and Results (3)'!D$3:D$382,'Setting (3)'!C20,'Fixtures and Results (3)'!F$3:F$382)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(3)'!G$3:G$382='Setting (3)'!C20)*('Fixtures and Results (3)'!E$3:E$382&lt;'Fixtures and Results (3)'!F$3:F$382))</f>
        <v>0</v>
      </c>
      <c r="X20" s="132">
        <f>SUMPRODUCT(('Fixtures and Results (3)'!G$3:G$382='Setting (3)'!C20)*('Fixtures and Results (3)'!E$3:E$382='Fixtures and Results (3)'!F$3:F$382)*('Fixtures and Results (3)'!F$3:F$382&lt;&gt;""))</f>
        <v>0</v>
      </c>
      <c r="Y20" s="132">
        <f>SUMPRODUCT(('Fixtures and Results (3)'!G$3:G$382='Setting (3)'!C20)*('Fixtures and Results (3)'!E$3:E$382&gt;'Fixtures and Results (3)'!F$3:F$382))</f>
        <v>0</v>
      </c>
      <c r="Z20" s="132">
        <f>SUMIF('Fixtures and Results (3)'!G$3:G$382,'Setting (3)'!C20,'Fixtures and Results (3)'!F$3:F$382)</f>
        <v>0</v>
      </c>
      <c r="AA20" s="132">
        <f>SUMIF('Fixtures and Results (3)'!G$3:G$382,'Setting (3)'!C20,'Fixtures and Results (3)'!E$3:E$382)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9</v>
      </c>
      <c r="AE20" s="132">
        <f t="shared" si="11"/>
        <v>1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(3)'!D20&lt;&gt;"",'Initial Setup (3)'!E20,0)</f>
        <v>0</v>
      </c>
      <c r="D21" s="136">
        <f t="shared" si="14"/>
        <v>-8</v>
      </c>
      <c r="E21" s="133">
        <f>COUNTIF('Fixtures and Results (3)'!D:D,'Setting (3)'!C21)+COUNTIF('Fixtures and Results (3)'!G:G,'Setting (3)'!C21)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(3)'!D20)</f>
        <v>0</v>
      </c>
      <c r="N21" s="132">
        <f t="shared" si="3"/>
        <v>0</v>
      </c>
      <c r="O21" s="132">
        <f>SUMPRODUCT(('Fixtures and Results (3)'!D$3:D$382='Setting (3)'!C21)*('Fixtures and Results (3)'!E$3:E$382&gt;'Fixtures and Results (3)'!F$3:F$382))</f>
        <v>0</v>
      </c>
      <c r="P21" s="132">
        <f>SUMPRODUCT(('Fixtures and Results (3)'!D$3:D$382='Setting (3)'!C21)*('Fixtures and Results (3)'!E$3:E$382='Fixtures and Results (3)'!F$3:F$382)*('Fixtures and Results (3)'!E$3:E$382&lt;&gt;""))</f>
        <v>0</v>
      </c>
      <c r="Q21" s="132">
        <f>SUMPRODUCT(('Fixtures and Results (3)'!D$3:D$382='Setting (3)'!C21)*('Fixtures and Results (3)'!E$3:E$382&lt;'Fixtures and Results (3)'!F$3:F$382))</f>
        <v>0</v>
      </c>
      <c r="R21" s="132">
        <f>SUMIF('Fixtures and Results (3)'!D$3:D$382,'Setting (3)'!C21,'Fixtures and Results (3)'!E$3:E$382)</f>
        <v>0</v>
      </c>
      <c r="S21" s="132">
        <f>SUMIF('Fixtures and Results (3)'!D$3:D$382,'Setting (3)'!C21,'Fixtures and Results (3)'!F$3:F$382)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(3)'!G$3:G$382='Setting (3)'!C21)*('Fixtures and Results (3)'!E$3:E$382&lt;'Fixtures and Results (3)'!F$3:F$382))</f>
        <v>0</v>
      </c>
      <c r="X21" s="132">
        <f>SUMPRODUCT(('Fixtures and Results (3)'!G$3:G$382='Setting (3)'!C21)*('Fixtures and Results (3)'!E$3:E$382='Fixtures and Results (3)'!F$3:F$382)*('Fixtures and Results (3)'!F$3:F$382&lt;&gt;""))</f>
        <v>0</v>
      </c>
      <c r="Y21" s="132">
        <f>SUMPRODUCT(('Fixtures and Results (3)'!G$3:G$382='Setting (3)'!C21)*('Fixtures and Results (3)'!E$3:E$382&gt;'Fixtures and Results (3)'!F$3:F$382))</f>
        <v>0</v>
      </c>
      <c r="Z21" s="132">
        <f>SUMIF('Fixtures and Results (3)'!G$3:G$382,'Setting (3)'!C21,'Fixtures and Results (3)'!F$3:F$382)</f>
        <v>0</v>
      </c>
      <c r="AA21" s="132">
        <f>SUMIF('Fixtures and Results (3)'!G$3:G$382,'Setting (3)'!C21,'Fixtures and Results (3)'!E$3:E$382)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9</v>
      </c>
      <c r="AE21" s="132">
        <f t="shared" si="11"/>
        <v>1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(3)'!D21&lt;&gt;"",'Initial Setup (3)'!E21,0)</f>
        <v>0</v>
      </c>
      <c r="D22" s="136">
        <f t="shared" si="14"/>
        <v>-9</v>
      </c>
      <c r="E22" s="133">
        <f>COUNTIF('Fixtures and Results (3)'!D:D,'Setting (3)'!C22)+COUNTIF('Fixtures and Results (3)'!G:G,'Setting (3)'!C22)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(3)'!D21)</f>
        <v>0</v>
      </c>
      <c r="N22" s="132">
        <f t="shared" si="3"/>
        <v>0</v>
      </c>
      <c r="O22" s="132">
        <f>SUMPRODUCT(('Fixtures and Results (3)'!D$3:D$382='Setting (3)'!C22)*('Fixtures and Results (3)'!E$3:E$382&gt;'Fixtures and Results (3)'!F$3:F$382))</f>
        <v>0</v>
      </c>
      <c r="P22" s="132">
        <f>SUMPRODUCT(('Fixtures and Results (3)'!D$3:D$382='Setting (3)'!C22)*('Fixtures and Results (3)'!E$3:E$382='Fixtures and Results (3)'!F$3:F$382)*('Fixtures and Results (3)'!E$3:E$382&lt;&gt;""))</f>
        <v>0</v>
      </c>
      <c r="Q22" s="132">
        <f>SUMPRODUCT(('Fixtures and Results (3)'!D$3:D$382='Setting (3)'!C22)*('Fixtures and Results (3)'!E$3:E$382&lt;'Fixtures and Results (3)'!F$3:F$382))</f>
        <v>0</v>
      </c>
      <c r="R22" s="132">
        <f>SUMIF('Fixtures and Results (3)'!D$3:D$382,'Setting (3)'!C22,'Fixtures and Results (3)'!E$3:E$382)</f>
        <v>0</v>
      </c>
      <c r="S22" s="132">
        <f>SUMIF('Fixtures and Results (3)'!D$3:D$382,'Setting (3)'!C22,'Fixtures and Results (3)'!F$3:F$382)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(3)'!G$3:G$382='Setting (3)'!C22)*('Fixtures and Results (3)'!E$3:E$382&lt;'Fixtures and Results (3)'!F$3:F$382))</f>
        <v>0</v>
      </c>
      <c r="X22" s="132">
        <f>SUMPRODUCT(('Fixtures and Results (3)'!G$3:G$382='Setting (3)'!C22)*('Fixtures and Results (3)'!E$3:E$382='Fixtures and Results (3)'!F$3:F$382)*('Fixtures and Results (3)'!F$3:F$382&lt;&gt;""))</f>
        <v>0</v>
      </c>
      <c r="Y22" s="132">
        <f>SUMPRODUCT(('Fixtures and Results (3)'!G$3:G$382='Setting (3)'!C22)*('Fixtures and Results (3)'!E$3:E$382&gt;'Fixtures and Results (3)'!F$3:F$382))</f>
        <v>0</v>
      </c>
      <c r="Z22" s="132">
        <f>SUMIF('Fixtures and Results (3)'!G$3:G$382,'Setting (3)'!C22,'Fixtures and Results (3)'!F$3:F$382)</f>
        <v>0</v>
      </c>
      <c r="AA22" s="132">
        <f>SUMIF('Fixtures and Results (3)'!G$3:G$382,'Setting (3)'!C22,'Fixtures and Results (3)'!E$3:E$382)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9</v>
      </c>
      <c r="AE22" s="132">
        <f t="shared" si="11"/>
        <v>1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(3)'!D22&lt;&gt;"",'Initial Setup (3)'!E22,0)</f>
        <v>0</v>
      </c>
      <c r="D23" s="136">
        <f t="shared" si="14"/>
        <v>-10</v>
      </c>
      <c r="E23" s="133">
        <f>COUNTIF('Fixtures and Results (3)'!D:D,'Setting (3)'!C23)+COUNTIF('Fixtures and Results (3)'!G:G,'Setting (3)'!C23)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(3)'!D22)</f>
        <v>0</v>
      </c>
      <c r="N23" s="132">
        <f t="shared" si="3"/>
        <v>0</v>
      </c>
      <c r="O23" s="132">
        <f>SUMPRODUCT(('Fixtures and Results (3)'!D$3:D$382='Setting (3)'!C23)*('Fixtures and Results (3)'!E$3:E$382&gt;'Fixtures and Results (3)'!F$3:F$382))</f>
        <v>0</v>
      </c>
      <c r="P23" s="132">
        <f>SUMPRODUCT(('Fixtures and Results (3)'!D$3:D$382='Setting (3)'!C23)*('Fixtures and Results (3)'!E$3:E$382='Fixtures and Results (3)'!F$3:F$382)*('Fixtures and Results (3)'!E$3:E$382&lt;&gt;""))</f>
        <v>0</v>
      </c>
      <c r="Q23" s="132">
        <f>SUMPRODUCT(('Fixtures and Results (3)'!D$3:D$382='Setting (3)'!C23)*('Fixtures and Results (3)'!E$3:E$382&lt;'Fixtures and Results (3)'!F$3:F$382))</f>
        <v>0</v>
      </c>
      <c r="R23" s="132">
        <f>SUMIF('Fixtures and Results (3)'!D$3:D$382,'Setting (3)'!C23,'Fixtures and Results (3)'!E$3:E$382)</f>
        <v>0</v>
      </c>
      <c r="S23" s="132">
        <f>SUMIF('Fixtures and Results (3)'!D$3:D$382,'Setting (3)'!C23,'Fixtures and Results (3)'!F$3:F$382)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(3)'!G$3:G$382='Setting (3)'!C23)*('Fixtures and Results (3)'!E$3:E$382&lt;'Fixtures and Results (3)'!F$3:F$382))</f>
        <v>0</v>
      </c>
      <c r="X23" s="132">
        <f>SUMPRODUCT(('Fixtures and Results (3)'!G$3:G$382='Setting (3)'!C23)*('Fixtures and Results (3)'!E$3:E$382='Fixtures and Results (3)'!F$3:F$382)*('Fixtures and Results (3)'!F$3:F$382&lt;&gt;""))</f>
        <v>0</v>
      </c>
      <c r="Y23" s="132">
        <f>SUMPRODUCT(('Fixtures and Results (3)'!G$3:G$382='Setting (3)'!C23)*('Fixtures and Results (3)'!E$3:E$382&gt;'Fixtures and Results (3)'!F$3:F$382))</f>
        <v>0</v>
      </c>
      <c r="Z23" s="132">
        <f>SUMIF('Fixtures and Results (3)'!G$3:G$382,'Setting (3)'!C23,'Fixtures and Results (3)'!F$3:F$382)</f>
        <v>0</v>
      </c>
      <c r="AA23" s="132">
        <f>SUMIF('Fixtures and Results (3)'!G$3:G$382,'Setting (3)'!C23,'Fixtures and Results (3)'!E$3:E$382)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9</v>
      </c>
      <c r="AE23" s="132">
        <f t="shared" si="11"/>
        <v>1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(3)'!D23&lt;&gt;"",'Initial Setup (3)'!E23,0)</f>
        <v>0</v>
      </c>
      <c r="D24" s="136">
        <f t="shared" si="14"/>
        <v>-11</v>
      </c>
      <c r="E24" s="133">
        <f>COUNTIF('Fixtures and Results (3)'!D:D,'Setting (3)'!C24)+COUNTIF('Fixtures and Results (3)'!G:G,'Setting (3)'!C24)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(3)'!D23)</f>
        <v>0</v>
      </c>
      <c r="N24" s="132">
        <f>O24+P24+Q24</f>
        <v>0</v>
      </c>
      <c r="O24" s="132">
        <f>SUMPRODUCT(('Fixtures and Results (3)'!D$3:D$382='Setting (3)'!C24)*('Fixtures and Results (3)'!E$3:E$382&gt;'Fixtures and Results (3)'!F$3:F$382))</f>
        <v>0</v>
      </c>
      <c r="P24" s="132">
        <f>SUMPRODUCT(('Fixtures and Results (3)'!D$3:D$382='Setting (3)'!C24)*('Fixtures and Results (3)'!E$3:E$382='Fixtures and Results (3)'!F$3:F$382)*('Fixtures and Results (3)'!E$3:E$382&lt;&gt;""))</f>
        <v>0</v>
      </c>
      <c r="Q24" s="132">
        <f>SUMPRODUCT(('Fixtures and Results (3)'!D$3:D$382='Setting (3)'!C24)*('Fixtures and Results (3)'!E$3:E$382&lt;'Fixtures and Results (3)'!F$3:F$382))</f>
        <v>0</v>
      </c>
      <c r="R24" s="132">
        <f>SUMIF('Fixtures and Results (3)'!D$3:D$382,'Setting (3)'!C24,'Fixtures and Results (3)'!E$3:E$382)</f>
        <v>0</v>
      </c>
      <c r="S24" s="132">
        <f>SUMIF('Fixtures and Results (3)'!D$3:D$382,'Setting (3)'!C24,'Fixtures and Results (3)'!F$3:F$382)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(3)'!G$3:G$382='Setting (3)'!C24)*('Fixtures and Results (3)'!E$3:E$382&lt;'Fixtures and Results (3)'!F$3:F$382))</f>
        <v>0</v>
      </c>
      <c r="X24" s="132">
        <f>SUMPRODUCT(('Fixtures and Results (3)'!G$3:G$382='Setting (3)'!C24)*('Fixtures and Results (3)'!E$3:E$382='Fixtures and Results (3)'!F$3:F$382)*('Fixtures and Results (3)'!F$3:F$382&lt;&gt;""))</f>
        <v>0</v>
      </c>
      <c r="Y24" s="132">
        <f>SUMPRODUCT(('Fixtures and Results (3)'!G$3:G$382='Setting (3)'!C24)*('Fixtures and Results (3)'!E$3:E$382&gt;'Fixtures and Results (3)'!F$3:F$382))</f>
        <v>0</v>
      </c>
      <c r="Z24" s="132">
        <f>SUMIF('Fixtures and Results (3)'!G$3:G$382,'Setting (3)'!C24,'Fixtures and Results (3)'!F$3:F$382)</f>
        <v>0</v>
      </c>
      <c r="AA24" s="132">
        <f>SUMIF('Fixtures and Results (3)'!G$3:G$382,'Setting (3)'!C24,'Fixtures and Results (3)'!E$3:E$382)</f>
        <v>0</v>
      </c>
      <c r="AB24" s="132">
        <f>Z24-AA24</f>
        <v>0</v>
      </c>
      <c r="AC24" s="132">
        <f>W24*3+X24*1</f>
        <v>0</v>
      </c>
      <c r="AD24" s="132">
        <f t="shared" si="10"/>
        <v>9</v>
      </c>
      <c r="AE24" s="132">
        <f t="shared" si="11"/>
        <v>1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(3)'!D24&lt;&gt;"",'Initial Setup (3)'!E24,0)</f>
        <v>0</v>
      </c>
      <c r="D25" s="136">
        <f t="shared" si="14"/>
        <v>-12</v>
      </c>
      <c r="E25" s="133">
        <f>COUNTIF('Fixtures and Results (3)'!D:D,'Setting (3)'!C25)+COUNTIF('Fixtures and Results (3)'!G:G,'Setting (3)'!C25)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(3)'!D24)</f>
        <v>0</v>
      </c>
      <c r="N25" s="132">
        <f>O25+P25+Q25</f>
        <v>0</v>
      </c>
      <c r="O25" s="132">
        <f>SUMPRODUCT(('Fixtures and Results (3)'!D$3:D$382='Setting (3)'!C25)*('Fixtures and Results (3)'!E$3:E$382&gt;'Fixtures and Results (3)'!F$3:F$382))</f>
        <v>0</v>
      </c>
      <c r="P25" s="132">
        <f>SUMPRODUCT(('Fixtures and Results (3)'!D$3:D$382='Setting (3)'!C25)*('Fixtures and Results (3)'!E$3:E$382='Fixtures and Results (3)'!F$3:F$382)*('Fixtures and Results (3)'!E$3:E$382&lt;&gt;""))</f>
        <v>0</v>
      </c>
      <c r="Q25" s="132">
        <f>SUMPRODUCT(('Fixtures and Results (3)'!D$3:D$382='Setting (3)'!C25)*('Fixtures and Results (3)'!E$3:E$382&lt;'Fixtures and Results (3)'!F$3:F$382))</f>
        <v>0</v>
      </c>
      <c r="R25" s="132">
        <f>SUMIF('Fixtures and Results (3)'!D$3:D$382,'Setting (3)'!C25,'Fixtures and Results (3)'!E$3:E$382)</f>
        <v>0</v>
      </c>
      <c r="S25" s="132">
        <f>SUMIF('Fixtures and Results (3)'!D$3:D$382,'Setting (3)'!C25,'Fixtures and Results (3)'!F$3:F$382)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(3)'!G$3:G$382='Setting (3)'!C25)*('Fixtures and Results (3)'!E$3:E$382&lt;'Fixtures and Results (3)'!F$3:F$382))</f>
        <v>0</v>
      </c>
      <c r="X25" s="132">
        <f>SUMPRODUCT(('Fixtures and Results (3)'!G$3:G$382='Setting (3)'!C25)*('Fixtures and Results (3)'!E$3:E$382='Fixtures and Results (3)'!F$3:F$382)*('Fixtures and Results (3)'!F$3:F$382&lt;&gt;""))</f>
        <v>0</v>
      </c>
      <c r="Y25" s="132">
        <f>SUMPRODUCT(('Fixtures and Results (3)'!G$3:G$382='Setting (3)'!C25)*('Fixtures and Results (3)'!E$3:E$382&gt;'Fixtures and Results (3)'!F$3:F$382))</f>
        <v>0</v>
      </c>
      <c r="Z25" s="132">
        <f>SUMIF('Fixtures and Results (3)'!G$3:G$382,'Setting (3)'!C25,'Fixtures and Results (3)'!F$3:F$382)</f>
        <v>0</v>
      </c>
      <c r="AA25" s="132">
        <f>SUMIF('Fixtures and Results (3)'!G$3:G$382,'Setting (3)'!C25,'Fixtures and Results (3)'!E$3:E$382)</f>
        <v>0</v>
      </c>
      <c r="AB25" s="132">
        <f>Z25-AA25</f>
        <v>0</v>
      </c>
      <c r="AC25" s="132">
        <f>W25*3+X25*1</f>
        <v>0</v>
      </c>
      <c r="AD25" s="132">
        <f t="shared" si="10"/>
        <v>9</v>
      </c>
      <c r="AE25" s="132">
        <f t="shared" si="11"/>
        <v>1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(3)'!D25&lt;&gt;"",'Initial Setup (3)'!E25,0)</f>
        <v>0</v>
      </c>
      <c r="D26" s="136">
        <f t="shared" si="14"/>
        <v>-13</v>
      </c>
      <c r="E26" s="133">
        <f>COUNTIF('Fixtures and Results (3)'!D:D,'Setting (3)'!C26)+COUNTIF('Fixtures and Results (3)'!G:G,'Setting (3)'!C26)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(3)'!D25)</f>
        <v>0</v>
      </c>
      <c r="N26" s="132">
        <f>O26+P26+Q26</f>
        <v>0</v>
      </c>
      <c r="O26" s="132">
        <f>SUMPRODUCT(('Fixtures and Results (3)'!D$3:D$382='Setting (3)'!C26)*('Fixtures and Results (3)'!E$3:E$382&gt;'Fixtures and Results (3)'!F$3:F$382))</f>
        <v>0</v>
      </c>
      <c r="P26" s="132">
        <f>SUMPRODUCT(('Fixtures and Results (3)'!D$3:D$382='Setting (3)'!C26)*('Fixtures and Results (3)'!E$3:E$382='Fixtures and Results (3)'!F$3:F$382)*('Fixtures and Results (3)'!E$3:E$382&lt;&gt;""))</f>
        <v>0</v>
      </c>
      <c r="Q26" s="132">
        <f>SUMPRODUCT(('Fixtures and Results (3)'!D$3:D$382='Setting (3)'!C26)*('Fixtures and Results (3)'!E$3:E$382&lt;'Fixtures and Results (3)'!F$3:F$382))</f>
        <v>0</v>
      </c>
      <c r="R26" s="132">
        <f>SUMIF('Fixtures and Results (3)'!D$3:D$382,'Setting (3)'!C26,'Fixtures and Results (3)'!E$3:E$382)</f>
        <v>0</v>
      </c>
      <c r="S26" s="132">
        <f>SUMIF('Fixtures and Results (3)'!D$3:D$382,'Setting (3)'!C26,'Fixtures and Results (3)'!F$3:F$382)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(3)'!G$3:G$382='Setting (3)'!C26)*('Fixtures and Results (3)'!E$3:E$382&lt;'Fixtures and Results (3)'!F$3:F$382))</f>
        <v>0</v>
      </c>
      <c r="X26" s="132">
        <f>SUMPRODUCT(('Fixtures and Results (3)'!G$3:G$382='Setting (3)'!C26)*('Fixtures and Results (3)'!E$3:E$382='Fixtures and Results (3)'!F$3:F$382)*('Fixtures and Results (3)'!F$3:F$382&lt;&gt;""))</f>
        <v>0</v>
      </c>
      <c r="Y26" s="132">
        <f>SUMPRODUCT(('Fixtures and Results (3)'!G$3:G$382='Setting (3)'!C26)*('Fixtures and Results (3)'!E$3:E$382&gt;'Fixtures and Results (3)'!F$3:F$382))</f>
        <v>0</v>
      </c>
      <c r="Z26" s="132">
        <f>SUMIF('Fixtures and Results (3)'!G$3:G$382,'Setting (3)'!C26,'Fixtures and Results (3)'!F$3:F$382)</f>
        <v>0</v>
      </c>
      <c r="AA26" s="132">
        <f>SUMIF('Fixtures and Results (3)'!G$3:G$382,'Setting (3)'!C26,'Fixtures and Results (3)'!E$3:E$382)</f>
        <v>0</v>
      </c>
      <c r="AB26" s="132">
        <f>Z26-AA26</f>
        <v>0</v>
      </c>
      <c r="AC26" s="132">
        <f>W26*3+X26*1</f>
        <v>0</v>
      </c>
      <c r="AD26" s="132">
        <f t="shared" si="10"/>
        <v>9</v>
      </c>
      <c r="AE26" s="132">
        <f t="shared" si="11"/>
        <v>1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(3)'!D26&lt;&gt;"",'Initial Setup (3)'!E26,0)</f>
        <v>0</v>
      </c>
      <c r="D27" s="136">
        <f t="shared" si="14"/>
        <v>-14</v>
      </c>
      <c r="E27" s="133">
        <f>COUNTIF('Fixtures and Results (3)'!D:D,'Setting (3)'!C27)+COUNTIF('Fixtures and Results (3)'!G:G,'Setting (3)'!C27)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(3)'!D26)</f>
        <v>0</v>
      </c>
      <c r="N27" s="132">
        <f>O27+P27+Q27</f>
        <v>0</v>
      </c>
      <c r="O27" s="132">
        <f>SUMPRODUCT(('Fixtures and Results (3)'!D$3:D$382='Setting (3)'!C27)*('Fixtures and Results (3)'!E$3:E$382&gt;'Fixtures and Results (3)'!F$3:F$382))</f>
        <v>0</v>
      </c>
      <c r="P27" s="132">
        <f>SUMPRODUCT(('Fixtures and Results (3)'!D$3:D$382='Setting (3)'!C27)*('Fixtures and Results (3)'!E$3:E$382='Fixtures and Results (3)'!F$3:F$382)*('Fixtures and Results (3)'!E$3:E$382&lt;&gt;""))</f>
        <v>0</v>
      </c>
      <c r="Q27" s="132">
        <f>SUMPRODUCT(('Fixtures and Results (3)'!D$3:D$382='Setting (3)'!C27)*('Fixtures and Results (3)'!E$3:E$382&lt;'Fixtures and Results (3)'!F$3:F$382))</f>
        <v>0</v>
      </c>
      <c r="R27" s="132">
        <f>SUMIF('Fixtures and Results (3)'!D$3:D$382,'Setting (3)'!C27,'Fixtures and Results (3)'!E$3:E$382)</f>
        <v>0</v>
      </c>
      <c r="S27" s="132">
        <f>SUMIF('Fixtures and Results (3)'!D$3:D$382,'Setting (3)'!C27,'Fixtures and Results (3)'!F$3:F$382)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(3)'!G$3:G$382='Setting (3)'!C27)*('Fixtures and Results (3)'!E$3:E$382&lt;'Fixtures and Results (3)'!F$3:F$382))</f>
        <v>0</v>
      </c>
      <c r="X27" s="132">
        <f>SUMPRODUCT(('Fixtures and Results (3)'!G$3:G$382='Setting (3)'!C27)*('Fixtures and Results (3)'!E$3:E$382='Fixtures and Results (3)'!F$3:F$382)*('Fixtures and Results (3)'!F$3:F$382&lt;&gt;""))</f>
        <v>0</v>
      </c>
      <c r="Y27" s="132">
        <f>SUMPRODUCT(('Fixtures and Results (3)'!G$3:G$382='Setting (3)'!C27)*('Fixtures and Results (3)'!E$3:E$382&gt;'Fixtures and Results (3)'!F$3:F$382))</f>
        <v>0</v>
      </c>
      <c r="Z27" s="132">
        <f>SUMIF('Fixtures and Results (3)'!G$3:G$382,'Setting (3)'!C27,'Fixtures and Results (3)'!F$3:F$382)</f>
        <v>0</v>
      </c>
      <c r="AA27" s="132">
        <f>SUMIF('Fixtures and Results (3)'!G$3:G$382,'Setting (3)'!C27,'Fixtures and Results (3)'!E$3:E$382)</f>
        <v>0</v>
      </c>
      <c r="AB27" s="132">
        <f>Z27-AA27</f>
        <v>0</v>
      </c>
      <c r="AC27" s="132">
        <f>W27*3+X27*1</f>
        <v>0</v>
      </c>
      <c r="AD27" s="132">
        <f t="shared" si="10"/>
        <v>9</v>
      </c>
      <c r="AE27" s="132">
        <f t="shared" si="11"/>
        <v>1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95" zoomScaleNormal="90" workbookViewId="0">
      <selection activeCell="G6" sqref="G6"/>
    </sheetView>
  </sheetViews>
  <sheetFormatPr defaultColWidth="11.5" defaultRowHeight="12.75"/>
  <cols>
    <col min="1" max="1" width="17.625" style="50" customWidth="1"/>
    <col min="2" max="9" width="29.625" style="50" customWidth="1"/>
    <col min="10" max="16384" width="11.5" style="50"/>
  </cols>
  <sheetData>
    <row r="1" spans="1:18" ht="90.9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8" s="60" customFormat="1" ht="48.95" customHeight="1">
      <c r="A2" s="59"/>
      <c r="B2" s="258" t="s">
        <v>10</v>
      </c>
      <c r="C2" s="258"/>
      <c r="D2" s="258"/>
      <c r="E2" s="258"/>
      <c r="F2" s="258"/>
      <c r="G2" s="258"/>
      <c r="H2" s="258"/>
      <c r="I2" s="258"/>
      <c r="J2" s="59"/>
      <c r="K2" s="59"/>
      <c r="L2" s="59"/>
      <c r="M2" s="59"/>
      <c r="N2" s="59"/>
    </row>
    <row r="3" spans="1:18" s="60" customFormat="1" ht="14.1" customHeight="1">
      <c r="A3" s="59"/>
      <c r="B3" s="61"/>
      <c r="C3" s="61"/>
      <c r="D3" s="61"/>
      <c r="E3" s="61"/>
      <c r="F3" s="61"/>
      <c r="G3" s="61"/>
      <c r="H3" s="61"/>
      <c r="I3" s="61"/>
      <c r="J3" s="59"/>
      <c r="K3" s="59"/>
      <c r="L3" s="59"/>
      <c r="M3" s="59"/>
      <c r="N3" s="59"/>
    </row>
    <row r="4" spans="1:18" s="65" customFormat="1" ht="29.1" customHeight="1">
      <c r="A4" s="62"/>
      <c r="B4" s="63" t="s">
        <v>9</v>
      </c>
      <c r="C4" s="64" t="s">
        <v>8</v>
      </c>
      <c r="D4" s="63" t="s">
        <v>7</v>
      </c>
      <c r="E4" s="64" t="s">
        <v>6</v>
      </c>
      <c r="F4" s="63" t="s">
        <v>5</v>
      </c>
      <c r="G4" s="64" t="s">
        <v>4</v>
      </c>
      <c r="H4" s="64" t="s">
        <v>3</v>
      </c>
      <c r="I4" s="63" t="s">
        <v>2</v>
      </c>
      <c r="J4" s="62"/>
      <c r="K4" s="140"/>
      <c r="L4" s="140"/>
      <c r="M4" s="140"/>
      <c r="N4" s="140"/>
      <c r="O4" s="139"/>
      <c r="P4" s="139"/>
      <c r="Q4" s="139"/>
      <c r="R4" s="139"/>
    </row>
    <row r="5" spans="1:18" s="52" customFormat="1" ht="6" customHeight="1">
      <c r="A5" s="51"/>
      <c r="B5" s="53"/>
      <c r="C5" s="53"/>
      <c r="D5" s="53"/>
      <c r="E5" s="53"/>
      <c r="F5" s="53"/>
      <c r="G5" s="53"/>
      <c r="H5" s="53"/>
      <c r="I5" s="53"/>
      <c r="J5" s="51"/>
      <c r="K5" s="140"/>
      <c r="L5" s="140"/>
      <c r="M5" s="140"/>
      <c r="N5" s="140"/>
      <c r="O5" s="139"/>
      <c r="P5" s="139"/>
      <c r="Q5" s="139"/>
      <c r="R5" s="139"/>
    </row>
    <row r="6" spans="1:18" s="58" customFormat="1" ht="35.1" customHeight="1">
      <c r="A6" s="54">
        <v>1</v>
      </c>
      <c r="B6" s="163" t="s">
        <v>231</v>
      </c>
      <c r="C6" s="163" t="s">
        <v>240</v>
      </c>
      <c r="D6" s="163" t="s">
        <v>248</v>
      </c>
      <c r="E6" s="163" t="s">
        <v>257</v>
      </c>
      <c r="F6" s="163" t="s">
        <v>266</v>
      </c>
      <c r="G6" s="163" t="s">
        <v>274</v>
      </c>
      <c r="H6" s="163" t="s">
        <v>280</v>
      </c>
      <c r="I6" s="164" t="s">
        <v>289</v>
      </c>
      <c r="J6" s="57"/>
      <c r="K6" s="140"/>
      <c r="L6" s="140"/>
      <c r="M6" s="140"/>
      <c r="N6" s="140"/>
      <c r="O6" s="139"/>
      <c r="P6" s="139"/>
      <c r="Q6" s="139"/>
      <c r="R6" s="139"/>
    </row>
    <row r="7" spans="1:18" s="58" customFormat="1" ht="35.1" customHeight="1">
      <c r="A7" s="54">
        <v>2</v>
      </c>
      <c r="B7" s="163" t="s">
        <v>232</v>
      </c>
      <c r="C7" s="163" t="s">
        <v>241</v>
      </c>
      <c r="D7" s="163" t="s">
        <v>249</v>
      </c>
      <c r="E7" s="163" t="s">
        <v>258</v>
      </c>
      <c r="F7" s="163" t="s">
        <v>56</v>
      </c>
      <c r="G7" s="163" t="s">
        <v>275</v>
      </c>
      <c r="H7" s="163" t="s">
        <v>281</v>
      </c>
      <c r="I7" s="164" t="s">
        <v>290</v>
      </c>
      <c r="J7" s="57"/>
      <c r="K7" s="140"/>
      <c r="L7" s="140"/>
      <c r="M7" s="140"/>
      <c r="N7" s="140"/>
      <c r="O7" s="139"/>
      <c r="P7" s="139"/>
      <c r="Q7" s="139"/>
      <c r="R7" s="139"/>
    </row>
    <row r="8" spans="1:18" s="58" customFormat="1" ht="35.1" customHeight="1">
      <c r="A8" s="54">
        <v>3</v>
      </c>
      <c r="B8" s="163" t="s">
        <v>233</v>
      </c>
      <c r="C8" s="163" t="s">
        <v>242</v>
      </c>
      <c r="D8" s="163" t="s">
        <v>250</v>
      </c>
      <c r="E8" s="163" t="s">
        <v>259</v>
      </c>
      <c r="F8" s="163" t="s">
        <v>267</v>
      </c>
      <c r="G8" s="163" t="s">
        <v>276</v>
      </c>
      <c r="H8" s="163" t="s">
        <v>282</v>
      </c>
      <c r="I8" s="164" t="s">
        <v>291</v>
      </c>
      <c r="J8" s="57"/>
      <c r="K8" s="140"/>
      <c r="L8" s="140"/>
      <c r="M8" s="140"/>
      <c r="N8" s="140"/>
      <c r="O8" s="139"/>
      <c r="P8" s="139"/>
      <c r="Q8" s="139"/>
      <c r="R8" s="139"/>
    </row>
    <row r="9" spans="1:18" s="58" customFormat="1" ht="35.1" customHeight="1">
      <c r="A9" s="54">
        <v>4</v>
      </c>
      <c r="B9" s="163" t="s">
        <v>234</v>
      </c>
      <c r="C9" s="163" t="s">
        <v>298</v>
      </c>
      <c r="D9" s="163" t="s">
        <v>251</v>
      </c>
      <c r="E9" s="163" t="s">
        <v>260</v>
      </c>
      <c r="F9" s="163" t="s">
        <v>268</v>
      </c>
      <c r="G9" s="163" t="s">
        <v>277</v>
      </c>
      <c r="H9" s="163" t="s">
        <v>283</v>
      </c>
      <c r="I9" s="164" t="s">
        <v>292</v>
      </c>
      <c r="J9" s="57"/>
      <c r="K9" s="140"/>
      <c r="L9" s="140"/>
      <c r="M9" s="140"/>
      <c r="N9" s="140"/>
      <c r="O9" s="139"/>
      <c r="P9" s="139"/>
      <c r="Q9" s="139"/>
      <c r="R9" s="139"/>
    </row>
    <row r="10" spans="1:18" s="58" customFormat="1" ht="35.1" customHeight="1">
      <c r="A10" s="54">
        <v>5</v>
      </c>
      <c r="B10" s="56" t="s">
        <v>235</v>
      </c>
      <c r="C10" s="56" t="s">
        <v>243</v>
      </c>
      <c r="D10" s="56" t="s">
        <v>252</v>
      </c>
      <c r="E10" s="56" t="s">
        <v>261</v>
      </c>
      <c r="F10" s="56" t="s">
        <v>269</v>
      </c>
      <c r="G10" s="56" t="s">
        <v>57</v>
      </c>
      <c r="H10" s="56" t="s">
        <v>284</v>
      </c>
      <c r="I10" s="55" t="s">
        <v>293</v>
      </c>
      <c r="J10" s="57"/>
      <c r="K10" s="140"/>
      <c r="L10" s="140"/>
      <c r="M10" s="140"/>
      <c r="N10" s="140"/>
      <c r="O10" s="139"/>
      <c r="P10" s="139"/>
      <c r="Q10" s="139"/>
      <c r="R10" s="139"/>
    </row>
    <row r="11" spans="1:18" s="58" customFormat="1" ht="35.1" customHeight="1">
      <c r="A11" s="54">
        <v>6</v>
      </c>
      <c r="B11" s="56" t="s">
        <v>236</v>
      </c>
      <c r="C11" s="56" t="s">
        <v>244</v>
      </c>
      <c r="D11" s="56" t="s">
        <v>253</v>
      </c>
      <c r="E11" s="56" t="s">
        <v>262</v>
      </c>
      <c r="F11" s="56" t="s">
        <v>270</v>
      </c>
      <c r="G11" s="56" t="s">
        <v>278</v>
      </c>
      <c r="H11" s="56" t="s">
        <v>285</v>
      </c>
      <c r="I11" s="55" t="s">
        <v>294</v>
      </c>
      <c r="J11" s="57"/>
      <c r="K11" s="140"/>
      <c r="L11" s="140"/>
      <c r="M11" s="140"/>
      <c r="N11" s="140"/>
      <c r="O11" s="139"/>
      <c r="P11" s="139"/>
      <c r="Q11" s="139"/>
      <c r="R11" s="139"/>
    </row>
    <row r="12" spans="1:18" s="58" customFormat="1" ht="35.1" customHeight="1">
      <c r="A12" s="54">
        <v>7</v>
      </c>
      <c r="B12" s="56" t="s">
        <v>237</v>
      </c>
      <c r="C12" s="56" t="s">
        <v>245</v>
      </c>
      <c r="D12" s="56" t="s">
        <v>254</v>
      </c>
      <c r="E12" s="56" t="s">
        <v>263</v>
      </c>
      <c r="F12" s="56" t="s">
        <v>271</v>
      </c>
      <c r="G12" s="56" t="s">
        <v>58</v>
      </c>
      <c r="H12" s="56" t="s">
        <v>286</v>
      </c>
      <c r="I12" s="55" t="s">
        <v>295</v>
      </c>
      <c r="J12" s="57"/>
      <c r="K12" s="140"/>
      <c r="L12" s="140"/>
      <c r="M12" s="140"/>
      <c r="N12" s="140"/>
      <c r="O12" s="139"/>
      <c r="P12" s="139"/>
      <c r="Q12" s="139"/>
      <c r="R12" s="139"/>
    </row>
    <row r="13" spans="1:18" s="58" customFormat="1" ht="35.1" customHeight="1">
      <c r="A13" s="54">
        <v>8</v>
      </c>
      <c r="B13" s="56" t="s">
        <v>238</v>
      </c>
      <c r="C13" s="56" t="s">
        <v>246</v>
      </c>
      <c r="D13" s="56" t="s">
        <v>255</v>
      </c>
      <c r="E13" s="56" t="s">
        <v>264</v>
      </c>
      <c r="F13" s="56" t="s">
        <v>272</v>
      </c>
      <c r="G13" s="56" t="s">
        <v>279</v>
      </c>
      <c r="H13" s="56" t="s">
        <v>287</v>
      </c>
      <c r="I13" s="55" t="s">
        <v>296</v>
      </c>
      <c r="J13" s="57"/>
      <c r="K13" s="57"/>
      <c r="L13" s="57"/>
      <c r="M13" s="57"/>
      <c r="N13" s="57"/>
    </row>
    <row r="14" spans="1:18" s="58" customFormat="1" ht="35.1" customHeight="1">
      <c r="A14" s="54">
        <v>9</v>
      </c>
      <c r="B14" s="56" t="s">
        <v>239</v>
      </c>
      <c r="C14" s="56" t="s">
        <v>247</v>
      </c>
      <c r="D14" s="56" t="s">
        <v>256</v>
      </c>
      <c r="E14" s="56" t="s">
        <v>265</v>
      </c>
      <c r="F14" s="56" t="s">
        <v>273</v>
      </c>
      <c r="G14" s="56" t="s">
        <v>299</v>
      </c>
      <c r="H14" s="56" t="s">
        <v>288</v>
      </c>
      <c r="I14" s="55" t="s">
        <v>297</v>
      </c>
      <c r="J14" s="57"/>
      <c r="K14" s="57"/>
      <c r="L14" s="57"/>
      <c r="M14" s="57"/>
      <c r="N14" s="57"/>
    </row>
    <row r="15" spans="1:18" ht="39.950000000000003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8" ht="39.950000000000003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39.950000000000003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39.950000000000003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39.950000000000003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39.950000000000003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9.950000000000003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sortState ref="I6:I14">
    <sortCondition ref="I6:I14"/>
  </sortState>
  <mergeCells count="1">
    <mergeCell ref="B2:I2"/>
  </mergeCells>
  <pageMargins left="0.75" right="0.75" top="1" bottom="1" header="0.5" footer="0.5"/>
  <pageSetup paperSize="9" scale="51"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L10" sqref="L10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(3)'!D3</f>
        <v>1</v>
      </c>
      <c r="C3" s="130" t="str">
        <f>IF(B3&lt;&gt;"",'Initial Setup (3)'!E3,"")</f>
        <v>AIK SOLNA (SWE)</v>
      </c>
      <c r="D3" s="138"/>
    </row>
    <row r="4" spans="2:4" ht="15" customHeight="1">
      <c r="B4" s="133">
        <f>'Initial Setup (3)'!D4</f>
        <v>2</v>
      </c>
      <c r="C4" s="130" t="str">
        <f>IF(B4&lt;&gt;"",'Initial Setup (3)'!E4,"")</f>
        <v>BEŞİKTAŞ (TUR)</v>
      </c>
      <c r="D4" s="138"/>
    </row>
    <row r="5" spans="2:4" ht="15" customHeight="1">
      <c r="B5" s="133">
        <f>'Initial Setup (3)'!D5</f>
        <v>3</v>
      </c>
      <c r="C5" s="130" t="str">
        <f>IF(B5&lt;&gt;"",'Initial Setup (3)'!E5,"")</f>
        <v>CELTA VIGO (ESP)</v>
      </c>
      <c r="D5" s="138"/>
    </row>
    <row r="6" spans="2:4" ht="15" customHeight="1">
      <c r="B6" s="133">
        <f>'Initial Setup (3)'!D6</f>
        <v>4</v>
      </c>
      <c r="C6" s="130" t="str">
        <f>IF(B6&lt;&gt;"",'Initial Setup (3)'!E6,"")</f>
        <v>CHELSEA (ENG)</v>
      </c>
      <c r="D6" s="138"/>
    </row>
    <row r="7" spans="2:4" ht="15" customHeight="1">
      <c r="B7" s="133">
        <f>'Initial Setup (3)'!D7</f>
        <v>5</v>
      </c>
      <c r="C7" s="130" t="str">
        <f>IF(B7&lt;&gt;"",'Initial Setup (3)'!E7,"")</f>
        <v>KARŞIYAKA (TUR)</v>
      </c>
      <c r="D7" s="138"/>
    </row>
    <row r="8" spans="2:4" ht="15" customHeight="1">
      <c r="B8" s="133">
        <f>'Initial Setup (3)'!D8</f>
        <v>6</v>
      </c>
      <c r="C8" s="130" t="str">
        <f>IF(B8&lt;&gt;"",'Initial Setup (3)'!E8,"")</f>
        <v>KAYSERİSPOR (TUR)</v>
      </c>
      <c r="D8" s="138"/>
    </row>
    <row r="9" spans="2:4" ht="15" customHeight="1">
      <c r="B9" s="133">
        <f>'Initial Setup (3)'!D9</f>
        <v>7</v>
      </c>
      <c r="C9" s="130" t="str">
        <f>IF(B9&lt;&gt;"",'Initial Setup (3)'!E9,"")</f>
        <v>ODENSE (DEN)</v>
      </c>
      <c r="D9" s="138"/>
    </row>
    <row r="10" spans="2:4" ht="15" customHeight="1">
      <c r="B10" s="133">
        <f>'Initial Setup (3)'!D10</f>
        <v>8</v>
      </c>
      <c r="C10" s="130" t="str">
        <f>IF(B10&lt;&gt;"",'Initial Setup (3)'!E10,"")</f>
        <v>ST PAULI (GER)</v>
      </c>
      <c r="D10" s="138"/>
    </row>
    <row r="11" spans="2:4" ht="15" customHeight="1">
      <c r="B11" s="133">
        <f>'Initial Setup (3)'!D11</f>
        <v>9</v>
      </c>
      <c r="C11" s="130" t="str">
        <f>IF(B11&lt;&gt;"",'Initial Setup (3)'!E11,"")</f>
        <v>ZENIT (RUS)</v>
      </c>
      <c r="D11" s="138"/>
    </row>
    <row r="12" spans="2:4" ht="15" customHeight="1">
      <c r="B12" s="133" t="str">
        <f>'Initial Setup (3)'!D12</f>
        <v/>
      </c>
      <c r="C12" s="130" t="str">
        <f>IF(B12&lt;&gt;"",'Initial Setup (3)'!E12,"")</f>
        <v/>
      </c>
      <c r="D12" s="138"/>
    </row>
    <row r="13" spans="2:4" ht="15" customHeight="1">
      <c r="B13" s="133" t="str">
        <f>'Initial Setup (3)'!D13</f>
        <v/>
      </c>
      <c r="C13" s="130" t="str">
        <f>IF(B13&lt;&gt;"",'Initial Setup (3)'!E13,"")</f>
        <v/>
      </c>
      <c r="D13" s="138"/>
    </row>
    <row r="14" spans="2:4" ht="15" customHeight="1">
      <c r="B14" s="133" t="str">
        <f>'Initial Setup (3)'!D14</f>
        <v/>
      </c>
      <c r="C14" s="130" t="str">
        <f>IF(B14&lt;&gt;"",'Initial Setup (3)'!E14,"")</f>
        <v/>
      </c>
      <c r="D14" s="138"/>
    </row>
    <row r="15" spans="2:4" ht="15" customHeight="1">
      <c r="B15" s="133" t="str">
        <f>'Initial Setup (3)'!D15</f>
        <v/>
      </c>
      <c r="C15" s="130" t="str">
        <f>IF(B15&lt;&gt;"",'Initial Setup (3)'!E15,"")</f>
        <v/>
      </c>
      <c r="D15" s="138"/>
    </row>
    <row r="16" spans="2:4" ht="15" customHeight="1">
      <c r="B16" s="133" t="str">
        <f>'Initial Setup (3)'!D16</f>
        <v/>
      </c>
      <c r="C16" s="130" t="str">
        <f>IF(B16&lt;&gt;"",'Initial Setup (3)'!E16,"")</f>
        <v/>
      </c>
      <c r="D16" s="138"/>
    </row>
    <row r="17" spans="2:4" ht="15" customHeight="1">
      <c r="B17" s="133" t="str">
        <f>'Initial Setup (3)'!D17</f>
        <v/>
      </c>
      <c r="C17" s="130" t="str">
        <f>IF(B17&lt;&gt;"",'Initial Setup (3)'!E17,"")</f>
        <v/>
      </c>
      <c r="D17" s="138"/>
    </row>
    <row r="18" spans="2:4" ht="15" customHeight="1">
      <c r="B18" s="133" t="str">
        <f>'Initial Setup (3)'!D18</f>
        <v/>
      </c>
      <c r="C18" s="130" t="str">
        <f>IF(B18&lt;&gt;"",'Initial Setup (3)'!E18,"")</f>
        <v/>
      </c>
      <c r="D18" s="138"/>
    </row>
    <row r="19" spans="2:4" ht="15" customHeight="1">
      <c r="B19" s="133" t="str">
        <f>'Initial Setup (3)'!D19</f>
        <v/>
      </c>
      <c r="C19" s="130" t="str">
        <f>IF(B19&lt;&gt;"",'Initial Setup (3)'!E19,"")</f>
        <v/>
      </c>
      <c r="D19" s="138"/>
    </row>
    <row r="20" spans="2:4" ht="15" customHeight="1">
      <c r="B20" s="133" t="str">
        <f>'Initial Setup (3)'!D20</f>
        <v/>
      </c>
      <c r="C20" s="130" t="str">
        <f>IF(B20&lt;&gt;"",'Initial Setup (3)'!E20,"")</f>
        <v/>
      </c>
      <c r="D20" s="138"/>
    </row>
    <row r="21" spans="2:4" ht="15" customHeight="1">
      <c r="B21" s="133" t="str">
        <f>'Initial Setup (3)'!D21</f>
        <v/>
      </c>
      <c r="C21" s="130" t="str">
        <f>IF(B21&lt;&gt;"",'Initial Setup (3)'!E21,"")</f>
        <v/>
      </c>
      <c r="D21" s="138"/>
    </row>
    <row r="22" spans="2:4" ht="15" customHeight="1">
      <c r="B22" s="133" t="str">
        <f>'Initial Setup (3)'!D22</f>
        <v/>
      </c>
      <c r="C22" s="130" t="str">
        <f>IF(B22&lt;&gt;"",'Initial Setup (3)'!E22,"")</f>
        <v/>
      </c>
      <c r="D22" s="138"/>
    </row>
    <row r="23" spans="2:4" ht="15" customHeight="1">
      <c r="B23" s="133" t="str">
        <f>'Initial Setup (3)'!D23</f>
        <v/>
      </c>
      <c r="C23" s="130" t="str">
        <f>IF(B23&lt;&gt;"",'Initial Setup (3)'!E23,"")</f>
        <v/>
      </c>
      <c r="D23" s="138"/>
    </row>
    <row r="24" spans="2:4" ht="15" customHeight="1">
      <c r="B24" s="133" t="str">
        <f>'Initial Setup (3)'!D24</f>
        <v/>
      </c>
      <c r="C24" s="130" t="str">
        <f>IF(B24&lt;&gt;"",'Initial Setup (3)'!E24,"")</f>
        <v/>
      </c>
      <c r="D24" s="138"/>
    </row>
    <row r="25" spans="2:4" ht="15" customHeight="1">
      <c r="B25" s="133" t="str">
        <f>'Initial Setup (3)'!D25</f>
        <v/>
      </c>
      <c r="C25" s="130" t="str">
        <f>IF(B25&lt;&gt;"",'Initial Setup (3)'!E25,"")</f>
        <v/>
      </c>
      <c r="D25" s="138"/>
    </row>
    <row r="26" spans="2:4" ht="15" customHeight="1">
      <c r="B26" s="133" t="str">
        <f>'Initial Setup (3)'!D26</f>
        <v/>
      </c>
      <c r="C26" s="130" t="str">
        <f>IF(B26&lt;&gt;"",'Initial Setup (3)'!E26,"")</f>
        <v/>
      </c>
      <c r="D26" s="138"/>
    </row>
  </sheetData>
  <conditionalFormatting sqref="B3:C26">
    <cfRule type="expression" dxfId="161" priority="1" stopIfTrue="1">
      <formula>$B3&lt;&gt;""</formula>
    </cfRule>
  </conditionalFormatting>
  <conditionalFormatting sqref="D3:D26">
    <cfRule type="expression" dxfId="160" priority="2" stopIfTrue="1">
      <formula>$B3&lt;&gt;""</formula>
    </cfRule>
  </conditionalFormatting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K4" sqref="K4:Q4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GROUPS!E6</f>
        <v>ATALANTA (ITA)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GROUPS!E7</f>
        <v>GALATASARAY (TUR)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GROUPS!E8</f>
        <v>HAMMARBY IF (SWE)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GROUPS!E9</f>
        <v>İZMİRSPOR (TUR)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GROUPS!E10</f>
        <v>KASIMPAŞA (TUR)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GROUPS!E11</f>
        <v>MAN. CITY (ENG)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GROUPS!E12</f>
        <v>O. LJUBLJANA (SLO)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GROUPS!E13</f>
        <v>O. MARSEILLE (FRA)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GROUPS!E14</f>
        <v>RANGERS (SCO)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159" priority="1" stopIfTrue="1">
      <formula>AND($D3&gt;$B$2,$E3&lt;&gt;"")</formula>
    </cfRule>
  </conditionalFormatting>
  <conditionalFormatting sqref="E3:E26">
    <cfRule type="expression" dxfId="158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L10" sqref="L10"/>
      <selection pane="topRight" activeCell="L10" sqref="L10"/>
      <selection pane="bottomLeft" activeCell="L10" sqref="L10"/>
      <selection pane="bottomRight" activeCell="P44" sqref="P44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FIX'!AB17</f>
        <v>O. MARSEILLE (FRA)</v>
      </c>
      <c r="E3" s="118">
        <f>IF('DAY 1-2 FIX'!AC17="","",'DAY 1-2 FIX'!AC17)</f>
        <v>1</v>
      </c>
      <c r="F3" s="118">
        <f>IF('DAY 1-2 FIX'!AD17="","",'DAY 1-2 FIX'!AD17)</f>
        <v>0</v>
      </c>
      <c r="G3" s="147" t="str">
        <f>'DAY 1-2 FIX'!AE17</f>
        <v>ATALANTA (ITA)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FIX'!AB18</f>
        <v>GALATASARAY (TUR)</v>
      </c>
      <c r="E4" s="118">
        <f>IF('DAY 1-2 FIX'!AC18="","",'DAY 1-2 FIX'!AC18)</f>
        <v>0</v>
      </c>
      <c r="F4" s="118">
        <f>IF('DAY 1-2 FIX'!AD18="","",'DAY 1-2 FIX'!AD18)</f>
        <v>0</v>
      </c>
      <c r="G4" s="147" t="str">
        <f>'DAY 1-2 FIX'!AE18</f>
        <v>O. LJUBLJANA (SLO)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FIX'!AB19</f>
        <v>MAN. CITY (ENG)</v>
      </c>
      <c r="E5" s="118">
        <f>IF('DAY 1-2 FIX'!AC19="","",'DAY 1-2 FIX'!AC19)</f>
        <v>0</v>
      </c>
      <c r="F5" s="118">
        <f>IF('DAY 1-2 FIX'!AD19="","",'DAY 1-2 FIX'!AD19)</f>
        <v>0</v>
      </c>
      <c r="G5" s="147" t="str">
        <f>'DAY 1-2 FIX'!AE19</f>
        <v>HAMMARBY IF (SWE)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FIX'!AB20</f>
        <v>İZMİRSPOR (TUR)</v>
      </c>
      <c r="E6" s="118">
        <f>IF('DAY 1-2 FIX'!AC20="","",'DAY 1-2 FIX'!AC20)</f>
        <v>1</v>
      </c>
      <c r="F6" s="118">
        <f>IF('DAY 1-2 FIX'!AD20="","",'DAY 1-2 FIX'!AD20)</f>
        <v>2</v>
      </c>
      <c r="G6" s="147" t="str">
        <f>'DAY 1-2 FIX'!AE20</f>
        <v>KASIMPAŞA (TUR)</v>
      </c>
    </row>
    <row r="7" spans="1:16" ht="12.75" customHeight="1">
      <c r="A7" s="141">
        <v>5</v>
      </c>
      <c r="B7" s="149"/>
      <c r="C7" s="150"/>
      <c r="D7" s="151" t="str">
        <f>'DAY 1-2 FIX'!AB21</f>
        <v>RANGERS (SCO)</v>
      </c>
      <c r="E7" s="152"/>
      <c r="F7" s="152"/>
      <c r="G7" s="153" t="str">
        <f>'DAY 1-2 FIX'!AE21</f>
        <v>BAY</v>
      </c>
    </row>
    <row r="8" spans="1:16" ht="12.75" customHeight="1">
      <c r="A8" s="141">
        <v>6</v>
      </c>
      <c r="B8" s="142"/>
      <c r="C8" s="143"/>
      <c r="D8" s="144" t="str">
        <f>'DAY 1-2 FIX'!AB24</f>
        <v>O. LJUBLJANA (SLO)</v>
      </c>
      <c r="E8" s="118">
        <f>IF('DAY 1-2 FIX'!AC24="","",'DAY 1-2 FIX'!AC24)</f>
        <v>0</v>
      </c>
      <c r="F8" s="118">
        <f>IF('DAY 1-2 FIX'!AD24="","",'DAY 1-2 FIX'!AD24)</f>
        <v>0</v>
      </c>
      <c r="G8" s="147" t="str">
        <f>'DAY 1-2 FIX'!AE24</f>
        <v>RANGERS (SCO)</v>
      </c>
    </row>
    <row r="9" spans="1:16" ht="12.75" customHeight="1">
      <c r="A9" s="141">
        <v>7</v>
      </c>
      <c r="B9" s="142"/>
      <c r="C9" s="143"/>
      <c r="D9" s="144" t="str">
        <f>'DAY 1-2 FIX'!AB25</f>
        <v>ATALANTA (ITA)</v>
      </c>
      <c r="E9" s="118">
        <f>IF('DAY 1-2 FIX'!AC25="","",'DAY 1-2 FIX'!AC25)</f>
        <v>1</v>
      </c>
      <c r="F9" s="118">
        <f>IF('DAY 1-2 FIX'!AD25="","",'DAY 1-2 FIX'!AD25)</f>
        <v>1</v>
      </c>
      <c r="G9" s="147" t="str">
        <f>'DAY 1-2 FIX'!AE25</f>
        <v>MAN. CITY (ENG)</v>
      </c>
    </row>
    <row r="10" spans="1:16" ht="12.75" customHeight="1">
      <c r="A10" s="141">
        <v>8</v>
      </c>
      <c r="B10" s="142"/>
      <c r="C10" s="143"/>
      <c r="D10" s="144" t="str">
        <f>'DAY 1-2 FIX'!AB26</f>
        <v>KASIMPAŞA (TUR)</v>
      </c>
      <c r="E10" s="118">
        <f>IF('DAY 1-2 FIX'!AC26="","",'DAY 1-2 FIX'!AC26)</f>
        <v>0</v>
      </c>
      <c r="F10" s="118">
        <f>IF('DAY 1-2 FIX'!AD26="","",'DAY 1-2 FIX'!AD26)</f>
        <v>2</v>
      </c>
      <c r="G10" s="147" t="str">
        <f>'DAY 1-2 FIX'!AE26</f>
        <v>GALATASARAY (TUR)</v>
      </c>
    </row>
    <row r="11" spans="1:16" ht="12.75" customHeight="1">
      <c r="A11" s="141">
        <v>9</v>
      </c>
      <c r="B11" s="142"/>
      <c r="C11" s="143"/>
      <c r="D11" s="144" t="str">
        <f>'DAY 1-2 FIX'!AB27</f>
        <v>HAMMARBY IF (SWE)</v>
      </c>
      <c r="E11" s="118">
        <f>IF('DAY 1-2 FIX'!AC27="","",'DAY 1-2 FIX'!AC27)</f>
        <v>0</v>
      </c>
      <c r="F11" s="118">
        <f>IF('DAY 1-2 FIX'!AD27="","",'DAY 1-2 FIX'!AD27)</f>
        <v>0</v>
      </c>
      <c r="G11" s="147" t="str">
        <f>'DAY 1-2 FIX'!AE27</f>
        <v>İZMİRSPOR (TUR)</v>
      </c>
    </row>
    <row r="12" spans="1:16" ht="12.75" customHeight="1">
      <c r="A12" s="141">
        <v>10</v>
      </c>
      <c r="B12" s="149"/>
      <c r="C12" s="150"/>
      <c r="D12" s="151" t="str">
        <f>'DAY 1-2 FIX'!AB28</f>
        <v>O. MARSEILLE (FRA)</v>
      </c>
      <c r="E12" s="152"/>
      <c r="F12" s="152"/>
      <c r="G12" s="153" t="str">
        <f>'DAY 1-2 FIX'!AE28</f>
        <v>BAY</v>
      </c>
    </row>
    <row r="13" spans="1:16" ht="12.75" customHeight="1">
      <c r="A13" s="141">
        <v>11</v>
      </c>
      <c r="B13" s="142"/>
      <c r="C13" s="143"/>
      <c r="D13" s="144" t="str">
        <f>'DAY 1-2 FIX'!AB31</f>
        <v>MAN. CITY (ENG)</v>
      </c>
      <c r="E13" s="118">
        <f>IF('DAY 1-2 FIX'!AC31="","",'DAY 1-2 FIX'!AC31)</f>
        <v>0</v>
      </c>
      <c r="F13" s="118">
        <f>IF('DAY 1-2 FIX'!AD31="","",'DAY 1-2 FIX'!AD31)</f>
        <v>2</v>
      </c>
      <c r="G13" s="147" t="str">
        <f>'DAY 1-2 FIX'!AE31</f>
        <v>O. MARSEILLE (FRA)</v>
      </c>
    </row>
    <row r="14" spans="1:16" ht="12.75" customHeight="1">
      <c r="A14" s="141">
        <v>12</v>
      </c>
      <c r="B14" s="142"/>
      <c r="C14" s="143"/>
      <c r="D14" s="144" t="str">
        <f>'DAY 1-2 FIX'!AB32</f>
        <v>RANGERS (SCO)</v>
      </c>
      <c r="E14" s="118">
        <f>IF('DAY 1-2 FIX'!AC32="","",'DAY 1-2 FIX'!AC32)</f>
        <v>0</v>
      </c>
      <c r="F14" s="118">
        <f>IF('DAY 1-2 FIX'!AD32="","",'DAY 1-2 FIX'!AD32)</f>
        <v>0</v>
      </c>
      <c r="G14" s="147" t="str">
        <f>'DAY 1-2 FIX'!AE32</f>
        <v>KASIMPAŞA (TUR)</v>
      </c>
    </row>
    <row r="15" spans="1:16" ht="12.75" customHeight="1">
      <c r="A15" s="141">
        <v>13</v>
      </c>
      <c r="B15" s="142"/>
      <c r="C15" s="143"/>
      <c r="D15" s="144" t="str">
        <f>'DAY 1-2 FIX'!AB33</f>
        <v>İZMİRSPOR (TUR)</v>
      </c>
      <c r="E15" s="118">
        <f>IF('DAY 1-2 FIX'!AC33="","",'DAY 1-2 FIX'!AC33)</f>
        <v>0</v>
      </c>
      <c r="F15" s="118">
        <f>IF('DAY 1-2 FIX'!AD33="","",'DAY 1-2 FIX'!AD33)</f>
        <v>2</v>
      </c>
      <c r="G15" s="147" t="str">
        <f>'DAY 1-2 FIX'!AE33</f>
        <v>ATALANTA (ITA)</v>
      </c>
    </row>
    <row r="16" spans="1:16" ht="12.75" customHeight="1">
      <c r="A16" s="141">
        <v>14</v>
      </c>
      <c r="B16" s="142"/>
      <c r="C16" s="143"/>
      <c r="D16" s="144" t="str">
        <f>'DAY 1-2 FIX'!AB34</f>
        <v>GALATASARAY (TUR)</v>
      </c>
      <c r="E16" s="118">
        <f>IF('DAY 1-2 FIX'!AC34="","",'DAY 1-2 FIX'!AC34)</f>
        <v>1</v>
      </c>
      <c r="F16" s="118">
        <f>IF('DAY 1-2 FIX'!AD34="","",'DAY 1-2 FIX'!AD34)</f>
        <v>0</v>
      </c>
      <c r="G16" s="147" t="str">
        <f>'DAY 1-2 FIX'!AE34</f>
        <v>HAMMARBY IF (SWE)</v>
      </c>
    </row>
    <row r="17" spans="1:8" ht="12.75" customHeight="1">
      <c r="A17" s="141">
        <v>15</v>
      </c>
      <c r="B17" s="149"/>
      <c r="C17" s="150"/>
      <c r="D17" s="151" t="str">
        <f>'DAY 1-2 FIX'!AB35</f>
        <v>O. LJUBLJANA (SLO)</v>
      </c>
      <c r="E17" s="152"/>
      <c r="F17" s="152"/>
      <c r="G17" s="153" t="str">
        <f>'DAY 1-2 FIX'!AE35</f>
        <v>BAY</v>
      </c>
    </row>
    <row r="18" spans="1:8" ht="12.75" customHeight="1">
      <c r="A18" s="141">
        <v>16</v>
      </c>
      <c r="B18" s="142"/>
      <c r="C18" s="145"/>
      <c r="D18" s="144" t="str">
        <f>'DAY 1-2 FIX'!AB37</f>
        <v>KASIMPAŞA (TUR)</v>
      </c>
      <c r="E18" s="118">
        <f>IF('DAY 1-2 FIX'!AC37="","",'DAY 1-2 FIX'!AC37)</f>
        <v>1</v>
      </c>
      <c r="F18" s="118">
        <f>IF('DAY 1-2 FIX'!AD37="","",'DAY 1-2 FIX'!AD37)</f>
        <v>2</v>
      </c>
      <c r="G18" s="147" t="str">
        <f>'DAY 1-2 FIX'!AE37</f>
        <v>O. LJUBLJANA (SLO)</v>
      </c>
    </row>
    <row r="19" spans="1:8" ht="12.75" customHeight="1">
      <c r="A19" s="141">
        <v>17</v>
      </c>
      <c r="B19" s="142"/>
      <c r="C19" s="146"/>
      <c r="D19" s="144" t="str">
        <f>'DAY 1-2 FIX'!AB38</f>
        <v>O. MARSEILLE (FRA)</v>
      </c>
      <c r="E19" s="118">
        <f>IF('DAY 1-2 FIX'!AC38="","",'DAY 1-2 FIX'!AC38)</f>
        <v>1</v>
      </c>
      <c r="F19" s="118">
        <f>IF('DAY 1-2 FIX'!AD38="","",'DAY 1-2 FIX'!AD38)</f>
        <v>0</v>
      </c>
      <c r="G19" s="147" t="str">
        <f>'DAY 1-2 FIX'!AE38</f>
        <v>İZMİRSPOR (TUR)</v>
      </c>
    </row>
    <row r="20" spans="1:8" ht="12.75" customHeight="1">
      <c r="A20" s="141">
        <v>18</v>
      </c>
      <c r="B20" s="142"/>
      <c r="C20" s="146"/>
      <c r="D20" s="144" t="str">
        <f>'DAY 1-2 FIX'!AB39</f>
        <v>HAMMARBY IF (SWE)</v>
      </c>
      <c r="E20" s="118">
        <f>IF('DAY 1-2 FIX'!AC39="","",'DAY 1-2 FIX'!AC39)</f>
        <v>3</v>
      </c>
      <c r="F20" s="118">
        <f>IF('DAY 1-2 FIX'!AD39="","",'DAY 1-2 FIX'!AD39)</f>
        <v>0</v>
      </c>
      <c r="G20" s="147" t="str">
        <f>'DAY 1-2 FIX'!AE39</f>
        <v>RANGERS (SCO)</v>
      </c>
    </row>
    <row r="21" spans="1:8" ht="12.75" customHeight="1">
      <c r="A21" s="141">
        <v>19</v>
      </c>
      <c r="B21" s="142"/>
      <c r="C21" s="146"/>
      <c r="D21" s="144" t="str">
        <f>'DAY 1-2 FIX'!AB40</f>
        <v>ATALANTA (ITA)</v>
      </c>
      <c r="E21" s="118">
        <f>IF('DAY 1-2 FIX'!AC40="","",'DAY 1-2 FIX'!AC40)</f>
        <v>0</v>
      </c>
      <c r="F21" s="118">
        <f>IF('DAY 1-2 FIX'!AD40="","",'DAY 1-2 FIX'!AD40)</f>
        <v>0</v>
      </c>
      <c r="G21" s="147" t="str">
        <f>'DAY 1-2 FIX'!AE40</f>
        <v>GALATASARAY (TUR)</v>
      </c>
    </row>
    <row r="22" spans="1:8" ht="12.75" customHeight="1">
      <c r="A22" s="141">
        <v>20</v>
      </c>
      <c r="B22" s="154"/>
      <c r="C22" s="155"/>
      <c r="D22" s="156" t="str">
        <f>'DAY 1-2 FIX'!AB41</f>
        <v>MAN. CITY (ENG)</v>
      </c>
      <c r="E22" s="152"/>
      <c r="F22" s="152"/>
      <c r="G22" s="157" t="str">
        <f>'DAY 1-2 FIX'!AE41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FIX'!AB45</f>
        <v>İZMİRSPOR (TUR)</v>
      </c>
      <c r="E23" s="118" t="str">
        <f>IF('DAY 1-2 FIX'!AC45="","",'DAY 1-2 FIX'!AC45)</f>
        <v/>
      </c>
      <c r="F23" s="118" t="str">
        <f>IF('DAY 1-2 FIX'!AD45="","",'DAY 1-2 FIX'!AD45)</f>
        <v/>
      </c>
      <c r="G23" s="147" t="str">
        <f>'DAY 1-2 FIX'!AE45</f>
        <v>MAN. CITY (ENG)</v>
      </c>
    </row>
    <row r="24" spans="1:8" ht="12.75" customHeight="1">
      <c r="A24" s="141">
        <v>22</v>
      </c>
      <c r="B24" s="142"/>
      <c r="C24" s="146"/>
      <c r="D24" s="144" t="str">
        <f>'DAY 1-2 FIX'!AB46</f>
        <v>O. LJUBLJANA (SLO)</v>
      </c>
      <c r="E24" s="118" t="str">
        <f>IF('DAY 1-2 FIX'!AC46="","",'DAY 1-2 FIX'!AC46)</f>
        <v/>
      </c>
      <c r="F24" s="118" t="str">
        <f>IF('DAY 1-2 FIX'!AD46="","",'DAY 1-2 FIX'!AD46)</f>
        <v/>
      </c>
      <c r="G24" s="147" t="str">
        <f>'DAY 1-2 FIX'!AE46</f>
        <v>HAMMARBY IF (SWE)</v>
      </c>
    </row>
    <row r="25" spans="1:8" ht="12.75" customHeight="1">
      <c r="A25" s="141">
        <v>23</v>
      </c>
      <c r="B25" s="142"/>
      <c r="C25" s="146"/>
      <c r="D25" s="144" t="str">
        <f>'DAY 1-2 FIX'!AB47</f>
        <v>GALATASARAY (TUR)</v>
      </c>
      <c r="E25" s="118" t="str">
        <f>IF('DAY 1-2 FIX'!AC47="","",'DAY 1-2 FIX'!AC47)</f>
        <v/>
      </c>
      <c r="F25" s="118" t="str">
        <f>IF('DAY 1-2 FIX'!AD47="","",'DAY 1-2 FIX'!AD47)</f>
        <v/>
      </c>
      <c r="G25" s="147" t="str">
        <f>'DAY 1-2 FIX'!AE47</f>
        <v>O. MARSEILLE (FRA)</v>
      </c>
    </row>
    <row r="26" spans="1:8" ht="12.75" customHeight="1">
      <c r="A26" s="141">
        <v>24</v>
      </c>
      <c r="B26" s="142"/>
      <c r="C26" s="145"/>
      <c r="D26" s="144" t="str">
        <f>'DAY 1-2 FIX'!AB48</f>
        <v>RANGERS (SCO)</v>
      </c>
      <c r="E26" s="118" t="str">
        <f>IF('DAY 1-2 FIX'!AC48="","",'DAY 1-2 FIX'!AC48)</f>
        <v/>
      </c>
      <c r="F26" s="118" t="str">
        <f>IF('DAY 1-2 FIX'!AD48="","",'DAY 1-2 FIX'!AD48)</f>
        <v/>
      </c>
      <c r="G26" s="147" t="str">
        <f>'DAY 1-2 FIX'!AE48</f>
        <v>ATALANTA (ITA)</v>
      </c>
    </row>
    <row r="27" spans="1:8" ht="12.75" customHeight="1">
      <c r="A27" s="141">
        <v>25</v>
      </c>
      <c r="B27" s="149"/>
      <c r="C27" s="158"/>
      <c r="D27" s="151" t="str">
        <f>'DAY 1-2 FIX'!AB49</f>
        <v>KASIMPAŞA (TUR)</v>
      </c>
      <c r="E27" s="152"/>
      <c r="F27" s="152"/>
      <c r="G27" s="153" t="str">
        <f>'DAY 1-2 FIX'!AE49</f>
        <v>BAY</v>
      </c>
    </row>
    <row r="28" spans="1:8" ht="12.75" customHeight="1">
      <c r="A28" s="141">
        <v>26</v>
      </c>
      <c r="B28" s="142"/>
      <c r="C28" s="146"/>
      <c r="D28" s="144" t="str">
        <f>'DAY 1-2 FIX'!AB51</f>
        <v>HAMMARBY IF (SWE)</v>
      </c>
      <c r="E28" s="118" t="str">
        <f>IF('DAY 1-2 FIX'!AC51="","",'DAY 1-2 FIX'!AC51)</f>
        <v/>
      </c>
      <c r="F28" s="118" t="str">
        <f>IF('DAY 1-2 FIX'!AD51="","",'DAY 1-2 FIX'!AD51)</f>
        <v/>
      </c>
      <c r="G28" s="147" t="str">
        <f>'DAY 1-2 FIX'!AE51</f>
        <v>KASIMPAŞA (TUR)</v>
      </c>
    </row>
    <row r="29" spans="1:8" ht="12.75" customHeight="1">
      <c r="A29" s="141">
        <v>27</v>
      </c>
      <c r="B29" s="142"/>
      <c r="C29" s="146"/>
      <c r="D29" s="144" t="str">
        <f>'DAY 1-2 FIX'!AB52</f>
        <v>MAN. CITY (ENG)</v>
      </c>
      <c r="E29" s="118" t="str">
        <f>IF('DAY 1-2 FIX'!AC52="","",'DAY 1-2 FIX'!AC52)</f>
        <v/>
      </c>
      <c r="F29" s="118" t="str">
        <f>IF('DAY 1-2 FIX'!AD52="","",'DAY 1-2 FIX'!AD52)</f>
        <v/>
      </c>
      <c r="G29" s="147" t="str">
        <f>'DAY 1-2 FIX'!AE52</f>
        <v>GALATASARAY (TUR)</v>
      </c>
    </row>
    <row r="30" spans="1:8" ht="12.75" customHeight="1">
      <c r="A30" s="141">
        <v>28</v>
      </c>
      <c r="B30" s="142"/>
      <c r="C30" s="145"/>
      <c r="D30" s="144" t="str">
        <f>'DAY 1-2 FIX'!AB53</f>
        <v>ATALANTA (ITA)</v>
      </c>
      <c r="E30" s="118" t="str">
        <f>IF('DAY 1-2 FIX'!AC53="","",'DAY 1-2 FIX'!AC53)</f>
        <v/>
      </c>
      <c r="F30" s="118" t="str">
        <f>IF('DAY 1-2 FIX'!AD53="","",'DAY 1-2 FIX'!AD53)</f>
        <v/>
      </c>
      <c r="G30" s="147" t="str">
        <f>'DAY 1-2 FIX'!AE53</f>
        <v>O. LJUBLJANA (SLO)</v>
      </c>
    </row>
    <row r="31" spans="1:8" ht="12.75" customHeight="1">
      <c r="A31" s="141">
        <v>29</v>
      </c>
      <c r="B31" s="121"/>
      <c r="C31" s="116"/>
      <c r="D31" s="144" t="str">
        <f>'DAY 1-2 FIX'!AB54</f>
        <v>O. MARSEILLE (FRA)</v>
      </c>
      <c r="E31" s="118" t="str">
        <f>IF('DAY 1-2 FIX'!AC54="","",'DAY 1-2 FIX'!AC54)</f>
        <v/>
      </c>
      <c r="F31" s="118" t="str">
        <f>IF('DAY 1-2 FIX'!AD54="","",'DAY 1-2 FIX'!AD54)</f>
        <v/>
      </c>
      <c r="G31" s="147" t="str">
        <f>'DAY 1-2 FIX'!AE54</f>
        <v>RANGERS (SCO)</v>
      </c>
    </row>
    <row r="32" spans="1:8" ht="12.75" customHeight="1">
      <c r="A32" s="141">
        <v>30</v>
      </c>
      <c r="B32" s="159"/>
      <c r="C32" s="150"/>
      <c r="D32" s="151" t="str">
        <f>'DAY 1-2 FIX'!AB55</f>
        <v>İZMİRSPOR (TUR)</v>
      </c>
      <c r="E32" s="152"/>
      <c r="F32" s="152"/>
      <c r="G32" s="153" t="str">
        <f>'DAY 1-2 FIX'!AE55</f>
        <v>BAY</v>
      </c>
    </row>
    <row r="33" spans="1:8" ht="12.75" customHeight="1">
      <c r="A33" s="141">
        <v>31</v>
      </c>
      <c r="B33" s="122"/>
      <c r="C33" s="123"/>
      <c r="D33" s="117" t="str">
        <f>'DAY 1-2 FIX'!AB58</f>
        <v>GALATASARAY (TUR)</v>
      </c>
      <c r="E33" s="118" t="str">
        <f>IF('DAY 1-2 FIX'!AC58="","",'DAY 1-2 FIX'!AC58)</f>
        <v/>
      </c>
      <c r="F33" s="118" t="str">
        <f>IF('DAY 1-2 FIX'!AD58="","",'DAY 1-2 FIX'!AD58)</f>
        <v/>
      </c>
      <c r="G33" s="119" t="str">
        <f>'DAY 1-2 FIX'!AE58</f>
        <v>İZMİRSPOR (TUR)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FIX'!AB59</f>
        <v>KASIMPAŞA (TUR)</v>
      </c>
      <c r="E34" s="118" t="str">
        <f>IF('DAY 1-2 FIX'!AC59="","",'DAY 1-2 FIX'!AC59)</f>
        <v/>
      </c>
      <c r="F34" s="118" t="str">
        <f>IF('DAY 1-2 FIX'!AD59="","",'DAY 1-2 FIX'!AD59)</f>
        <v/>
      </c>
      <c r="G34" s="119" t="str">
        <f>'DAY 1-2 FIX'!AE59</f>
        <v>ATALANTA (ITA)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FIX'!AB60</f>
        <v>RANGERS (SCO)</v>
      </c>
      <c r="E35" s="118" t="str">
        <f>IF('DAY 1-2 FIX'!AC60="","",'DAY 1-2 FIX'!AC60)</f>
        <v/>
      </c>
      <c r="F35" s="118" t="str">
        <f>IF('DAY 1-2 FIX'!AD60="","",'DAY 1-2 FIX'!AD60)</f>
        <v/>
      </c>
      <c r="G35" s="119" t="str">
        <f>'DAY 1-2 FIX'!AE60</f>
        <v>MAN. CITY (ENG)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FIX'!AB61</f>
        <v>O. LJUBLJANA (SLO)</v>
      </c>
      <c r="E36" s="118" t="str">
        <f>IF('DAY 1-2 FIX'!AC61="","",'DAY 1-2 FIX'!AC61)</f>
        <v/>
      </c>
      <c r="F36" s="118" t="str">
        <f>IF('DAY 1-2 FIX'!AD61="","",'DAY 1-2 FIX'!AD61)</f>
        <v/>
      </c>
      <c r="G36" s="119" t="str">
        <f>'DAY 1-2 FIX'!AE61</f>
        <v>O. MARSEILLE (FRA)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FIX'!AB62</f>
        <v>HAMMARBY IF (SWE)</v>
      </c>
      <c r="E37" s="152"/>
      <c r="F37" s="152"/>
      <c r="G37" s="153" t="str">
        <f>'DAY 1-2 FIX'!AE62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FIX'!AB64</f>
        <v>ATALANTA (ITA)</v>
      </c>
      <c r="E38" s="118" t="str">
        <f>IF('DAY 1-2 FIX'!AC64="","",'DAY 1-2 FIX'!AC64)</f>
        <v/>
      </c>
      <c r="F38" s="118" t="str">
        <f>IF('DAY 1-2 FIX'!AD64="","",'DAY 1-2 FIX'!AD64)</f>
        <v/>
      </c>
      <c r="G38" s="119" t="str">
        <f>'DAY 1-2 FIX'!AE64</f>
        <v>HAMMARBY IF (SWE)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FIX'!AB65</f>
        <v>İZMİRSPOR (TUR)</v>
      </c>
      <c r="E39" s="118" t="str">
        <f>IF('DAY 1-2 FIX'!AC65="","",'DAY 1-2 FIX'!AC65)</f>
        <v/>
      </c>
      <c r="F39" s="118" t="str">
        <f>IF('DAY 1-2 FIX'!AD65="","",'DAY 1-2 FIX'!AD65)</f>
        <v/>
      </c>
      <c r="G39" s="119" t="str">
        <f>'DAY 1-2 FIX'!AE65</f>
        <v>RANGERS (SCO)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FIX'!AB66</f>
        <v>O. MARSEILLE (FRA)</v>
      </c>
      <c r="E40" s="118" t="str">
        <f>IF('DAY 1-2 FIX'!AC66="","",'DAY 1-2 FIX'!AC66)</f>
        <v/>
      </c>
      <c r="F40" s="118" t="str">
        <f>IF('DAY 1-2 FIX'!AD66="","",'DAY 1-2 FIX'!AD66)</f>
        <v/>
      </c>
      <c r="G40" s="119" t="str">
        <f>'DAY 1-2 FIX'!AE66</f>
        <v>KASIMPAŞA (TUR)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FIX'!AB67</f>
        <v>MAN. CITY (ENG)</v>
      </c>
      <c r="E41" s="118" t="str">
        <f>IF('DAY 1-2 FIX'!AC67="","",'DAY 1-2 FIX'!AC67)</f>
        <v/>
      </c>
      <c r="F41" s="118" t="str">
        <f>IF('DAY 1-2 FIX'!AD67="","",'DAY 1-2 FIX'!AD67)</f>
        <v/>
      </c>
      <c r="G41" s="119" t="str">
        <f>'DAY 1-2 FIX'!AE67</f>
        <v>O. LJUBLJANA (SLO)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FIX'!AB68</f>
        <v>GALATASARAY (TUR)</v>
      </c>
      <c r="E42" s="152"/>
      <c r="F42" s="152"/>
      <c r="G42" s="153" t="str">
        <f>'DAY 1-2 FIX'!AE68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FIX'!AB70</f>
        <v>RANGERS (SCO)</v>
      </c>
      <c r="E43" s="118" t="str">
        <f>IF('DAY 1-2 FIX'!AC70="","",'DAY 1-2 FIX'!AC70)</f>
        <v/>
      </c>
      <c r="F43" s="118" t="str">
        <f>IF('DAY 1-2 FIX'!AD70="","",'DAY 1-2 FIX'!AD70)</f>
        <v/>
      </c>
      <c r="G43" s="119" t="str">
        <f>'DAY 1-2 FIX'!AE70</f>
        <v>GALATASARAY (TUR)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FIX'!AB71</f>
        <v>HAMMARBY IF (SWE)</v>
      </c>
      <c r="E44" s="118" t="str">
        <f>IF('DAY 1-2 FIX'!AC71="","",'DAY 1-2 FIX'!AC71)</f>
        <v/>
      </c>
      <c r="F44" s="118" t="str">
        <f>IF('DAY 1-2 FIX'!AD71="","",'DAY 1-2 FIX'!AD71)</f>
        <v/>
      </c>
      <c r="G44" s="119" t="str">
        <f>'DAY 1-2 FIX'!AE71</f>
        <v>O. MARSEILLE (FRA)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FIX'!AB72</f>
        <v>O. LJUBLJANA (SLO)</v>
      </c>
      <c r="E45" s="118" t="str">
        <f>IF('DAY 1-2 FIX'!AC72="","",'DAY 1-2 FIX'!AC72)</f>
        <v/>
      </c>
      <c r="F45" s="118" t="str">
        <f>IF('DAY 1-2 FIX'!AD72="","",'DAY 1-2 FIX'!AD72)</f>
        <v/>
      </c>
      <c r="G45" s="119" t="str">
        <f>'DAY 1-2 FIX'!AE72</f>
        <v>İZMİRSPOR (TUR)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FIX'!AB73</f>
        <v>KASIMPAŞA (TUR)</v>
      </c>
      <c r="E46" s="118" t="str">
        <f>IF('DAY 1-2 FIX'!AC73="","",'DAY 1-2 FIX'!AC73)</f>
        <v/>
      </c>
      <c r="F46" s="118" t="str">
        <f>IF('DAY 1-2 FIX'!AD73="","",'DAY 1-2 FIX'!AD73)</f>
        <v/>
      </c>
      <c r="G46" s="119" t="str">
        <f>'DAY 1-2 FIX'!AE73</f>
        <v>MAN. CITY (ENG)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FIX'!AB74</f>
        <v>ATALANTA (ITA)</v>
      </c>
      <c r="E47" s="152"/>
      <c r="F47" s="152"/>
      <c r="G47" s="153" t="str">
        <f>'DAY 1-2 FIX'!AE74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157" priority="24" stopIfTrue="1">
      <formula>ISBLANK(E37)</formula>
    </cfRule>
  </conditionalFormatting>
  <conditionalFormatting sqref="D33:D382">
    <cfRule type="expression" dxfId="156" priority="25" stopIfTrue="1">
      <formula>E33&gt;F33</formula>
    </cfRule>
  </conditionalFormatting>
  <conditionalFormatting sqref="G33:G382">
    <cfRule type="expression" dxfId="155" priority="26" stopIfTrue="1">
      <formula>F33&gt;E33</formula>
    </cfRule>
  </conditionalFormatting>
  <conditionalFormatting sqref="E3:F3">
    <cfRule type="expression" dxfId="154" priority="21" stopIfTrue="1">
      <formula>ISBLANK(E3)</formula>
    </cfRule>
  </conditionalFormatting>
  <conditionalFormatting sqref="D3:D28">
    <cfRule type="expression" dxfId="153" priority="22" stopIfTrue="1">
      <formula>E3&gt;F3</formula>
    </cfRule>
  </conditionalFormatting>
  <conditionalFormatting sqref="G3:G28">
    <cfRule type="expression" dxfId="152" priority="23" stopIfTrue="1">
      <formula>F3&gt;E3</formula>
    </cfRule>
  </conditionalFormatting>
  <conditionalFormatting sqref="D29:D32">
    <cfRule type="expression" dxfId="151" priority="20" stopIfTrue="1">
      <formula>E29&gt;F29</formula>
    </cfRule>
  </conditionalFormatting>
  <conditionalFormatting sqref="G29:G32">
    <cfRule type="expression" dxfId="150" priority="19" stopIfTrue="1">
      <formula>F29&gt;E29</formula>
    </cfRule>
  </conditionalFormatting>
  <conditionalFormatting sqref="E7:F7 E12:F12 E17:F17 E22:F22 E27:F27 E32:F32">
    <cfRule type="expression" dxfId="149" priority="18" stopIfTrue="1">
      <formula>ISBLANK(E7)</formula>
    </cfRule>
  </conditionalFormatting>
  <conditionalFormatting sqref="E4:F6">
    <cfRule type="expression" dxfId="148" priority="17" stopIfTrue="1">
      <formula>ISBLANK(E4)</formula>
    </cfRule>
  </conditionalFormatting>
  <conditionalFormatting sqref="E8:F8">
    <cfRule type="expression" dxfId="147" priority="16" stopIfTrue="1">
      <formula>ISBLANK(E8)</formula>
    </cfRule>
  </conditionalFormatting>
  <conditionalFormatting sqref="E9:F11">
    <cfRule type="expression" dxfId="146" priority="15" stopIfTrue="1">
      <formula>ISBLANK(E9)</formula>
    </cfRule>
  </conditionalFormatting>
  <conditionalFormatting sqref="E13:F13">
    <cfRule type="expression" dxfId="145" priority="14" stopIfTrue="1">
      <formula>ISBLANK(E13)</formula>
    </cfRule>
  </conditionalFormatting>
  <conditionalFormatting sqref="E14:F16">
    <cfRule type="expression" dxfId="144" priority="13" stopIfTrue="1">
      <formula>ISBLANK(E14)</formula>
    </cfRule>
  </conditionalFormatting>
  <conditionalFormatting sqref="E18:F18">
    <cfRule type="expression" dxfId="143" priority="12" stopIfTrue="1">
      <formula>ISBLANK(E18)</formula>
    </cfRule>
  </conditionalFormatting>
  <conditionalFormatting sqref="E19:F21">
    <cfRule type="expression" dxfId="142" priority="11" stopIfTrue="1">
      <formula>ISBLANK(E19)</formula>
    </cfRule>
  </conditionalFormatting>
  <conditionalFormatting sqref="E23:F23">
    <cfRule type="expression" dxfId="141" priority="10" stopIfTrue="1">
      <formula>ISBLANK(E23)</formula>
    </cfRule>
  </conditionalFormatting>
  <conditionalFormatting sqref="E24:F26">
    <cfRule type="expression" dxfId="140" priority="9" stopIfTrue="1">
      <formula>ISBLANK(E24)</formula>
    </cfRule>
  </conditionalFormatting>
  <conditionalFormatting sqref="E28:F28">
    <cfRule type="expression" dxfId="139" priority="8" stopIfTrue="1">
      <formula>ISBLANK(E28)</formula>
    </cfRule>
  </conditionalFormatting>
  <conditionalFormatting sqref="E29:F31">
    <cfRule type="expression" dxfId="138" priority="7" stopIfTrue="1">
      <formula>ISBLANK(E29)</formula>
    </cfRule>
  </conditionalFormatting>
  <conditionalFormatting sqref="E33:F33">
    <cfRule type="expression" dxfId="137" priority="6" stopIfTrue="1">
      <formula>ISBLANK(E33)</formula>
    </cfRule>
  </conditionalFormatting>
  <conditionalFormatting sqref="E34:F36">
    <cfRule type="expression" dxfId="136" priority="5" stopIfTrue="1">
      <formula>ISBLANK(E34)</formula>
    </cfRule>
  </conditionalFormatting>
  <conditionalFormatting sqref="E38:F38">
    <cfRule type="expression" dxfId="135" priority="4" stopIfTrue="1">
      <formula>ISBLANK(E38)</formula>
    </cfRule>
  </conditionalFormatting>
  <conditionalFormatting sqref="E39:F41">
    <cfRule type="expression" dxfId="134" priority="3" stopIfTrue="1">
      <formula>ISBLANK(E39)</formula>
    </cfRule>
  </conditionalFormatting>
  <conditionalFormatting sqref="E43:F43">
    <cfRule type="expression" dxfId="133" priority="2" stopIfTrue="1">
      <formula>ISBLANK(E43)</formula>
    </cfRule>
  </conditionalFormatting>
  <conditionalFormatting sqref="E44:F46">
    <cfRule type="expression" dxfId="132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L10" sqref="L10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(4)'!B$4:AC$27,2,FALSE),"")</f>
        <v>O. MARSEILLE (FRA)</v>
      </c>
      <c r="D6" s="133">
        <f>IF($B6&lt;&gt;"",VLOOKUP($C6,'Setting (4)'!$C$4:$AC$27,COLUMN(),FALSE),"")</f>
        <v>3</v>
      </c>
      <c r="E6" s="133">
        <f>IF($B6&lt;&gt;"",VLOOKUP($C6,'Setting (4)'!$C$4:$AC$27,COLUMN(),FALSE),"")</f>
        <v>3</v>
      </c>
      <c r="F6" s="133">
        <f>IF($B6&lt;&gt;"",VLOOKUP($C6,'Setting (4)'!$C$4:$AC$27,COLUMN(),FALSE),"")</f>
        <v>0</v>
      </c>
      <c r="G6" s="133">
        <f>IF($B6&lt;&gt;"",VLOOKUP($C6,'Setting (4)'!$C$4:$AC$27,COLUMN(),FALSE),"")</f>
        <v>0</v>
      </c>
      <c r="H6" s="133">
        <f>IF($B6&lt;&gt;"",VLOOKUP($C6,'Setting (4)'!$C$4:$AC$27,COLUMN(),FALSE),"")</f>
        <v>4</v>
      </c>
      <c r="I6" s="133">
        <f>IF($B6&lt;&gt;"",VLOOKUP($C6,'Setting (4)'!$C$4:$AC$27,COLUMN(),FALSE),"")</f>
        <v>0</v>
      </c>
      <c r="J6" s="133">
        <f>IF($B6&lt;&gt;"",VLOOKUP($C6,'Setting (4)'!$C$4:$AC$27,COLUMN(),FALSE),"")</f>
        <v>4</v>
      </c>
      <c r="K6" s="134">
        <f>IF($B6&lt;&gt;"",VLOOKUP($C6,'Setting (4)'!$C$4:$AC$27,COLUMN(),FALSE),"")</f>
        <v>9</v>
      </c>
      <c r="L6" s="133">
        <f>IF($B6&lt;&gt;"",VLOOKUP($C6,'Setting (4)'!$C$4:$AC$27,COLUMN(),FALSE),"")</f>
        <v>2</v>
      </c>
      <c r="M6" s="133">
        <f>IF($B6&lt;&gt;"",VLOOKUP($C6,'Setting (4)'!$C$4:$AC$27,COLUMN(),FALSE),"")</f>
        <v>2</v>
      </c>
      <c r="N6" s="133">
        <f>IF($B6&lt;&gt;"",VLOOKUP($C6,'Setting (4)'!$C$4:$AC$27,COLUMN(),FALSE),"")</f>
        <v>0</v>
      </c>
      <c r="O6" s="133">
        <f>IF($B6&lt;&gt;"",VLOOKUP($C6,'Setting (4)'!$C$4:$AC$27,COLUMN(),FALSE),"")</f>
        <v>0</v>
      </c>
      <c r="P6" s="133">
        <f>IF($B6&lt;&gt;"",VLOOKUP($C6,'Setting (4)'!$C$4:$AC$27,COLUMN(),FALSE),"")</f>
        <v>2</v>
      </c>
      <c r="Q6" s="133">
        <f>IF($B6&lt;&gt;"",VLOOKUP($C6,'Setting (4)'!$C$4:$AC$27,COLUMN(),FALSE),"")</f>
        <v>0</v>
      </c>
      <c r="R6" s="133">
        <f>IF($B6&lt;&gt;"",VLOOKUP($C6,'Setting (4)'!$C$4:$AC$27,COLUMN(),FALSE),"")</f>
        <v>2</v>
      </c>
      <c r="S6" s="133">
        <f>IF($B6&lt;&gt;"",VLOOKUP($C6,'Setting (4)'!$C$4:$AC$27,COLUMN(),FALSE),"")</f>
        <v>6</v>
      </c>
      <c r="T6" s="133">
        <f>IF($B6&lt;&gt;"",VLOOKUP($C6,'Setting (4)'!$C$4:$AC$27,COLUMN(),FALSE),"")</f>
        <v>1</v>
      </c>
      <c r="U6" s="133">
        <f>IF($B6&lt;&gt;"",VLOOKUP($C6,'Setting (4)'!$C$4:$AC$27,COLUMN(),FALSE),"")</f>
        <v>1</v>
      </c>
      <c r="V6" s="133">
        <f>IF($B6&lt;&gt;"",VLOOKUP($C6,'Setting (4)'!$C$4:$AC$27,COLUMN(),FALSE),"")</f>
        <v>0</v>
      </c>
      <c r="W6" s="133">
        <f>IF($B6&lt;&gt;"",VLOOKUP($C6,'Setting (4)'!$C$4:$AC$27,COLUMN(),FALSE),"")</f>
        <v>0</v>
      </c>
      <c r="X6" s="133">
        <f>IF($B6&lt;&gt;"",VLOOKUP($C6,'Setting (4)'!$C$4:$AC$27,COLUMN(),FALSE),"")</f>
        <v>2</v>
      </c>
      <c r="Y6" s="133">
        <f>IF($B6&lt;&gt;"",VLOOKUP($C6,'Setting (4)'!$C$4:$AC$27,COLUMN(),FALSE),"")</f>
        <v>0</v>
      </c>
      <c r="Z6" s="133">
        <f>IF($B6&lt;&gt;"",VLOOKUP($C6,'Setting (4)'!$C$4:$AC$27,COLUMN(),FALSE),"")</f>
        <v>2</v>
      </c>
      <c r="AA6" s="133">
        <f>IF($B6&lt;&gt;"",VLOOKUP($C6,'Setting (4)'!$C$4:$AC$27,COLUMN(),FALSE),"")</f>
        <v>3</v>
      </c>
    </row>
    <row r="7" spans="2:27">
      <c r="B7" s="132">
        <f>IF(B6&lt;&gt;"",IF(B6='Initial Setup (4)'!$B$2,"",B6+1),"")</f>
        <v>2</v>
      </c>
      <c r="C7" s="130" t="str">
        <f>IF(B7&lt;&gt;"",VLOOKUP(B7,'Setting (4)'!B$4:AC$27,2,FALSE),"")</f>
        <v>GALATASARAY (TUR)</v>
      </c>
      <c r="D7" s="133">
        <f>IF($B7&lt;&gt;"",VLOOKUP($C7,'Setting (4)'!$C$4:$AC$27,COLUMN(),FALSE),"")</f>
        <v>4</v>
      </c>
      <c r="E7" s="133">
        <f>IF($B7&lt;&gt;"",VLOOKUP($C7,'Setting (4)'!$C$4:$AC$27,COLUMN(),FALSE),"")</f>
        <v>2</v>
      </c>
      <c r="F7" s="133">
        <f>IF($B7&lt;&gt;"",VLOOKUP($C7,'Setting (4)'!$C$4:$AC$27,COLUMN(),FALSE),"")</f>
        <v>2</v>
      </c>
      <c r="G7" s="133">
        <f>IF($B7&lt;&gt;"",VLOOKUP($C7,'Setting (4)'!$C$4:$AC$27,COLUMN(),FALSE),"")</f>
        <v>0</v>
      </c>
      <c r="H7" s="133">
        <f>IF($B7&lt;&gt;"",VLOOKUP($C7,'Setting (4)'!$C$4:$AC$27,COLUMN(),FALSE),"")</f>
        <v>3</v>
      </c>
      <c r="I7" s="133">
        <f>IF($B7&lt;&gt;"",VLOOKUP($C7,'Setting (4)'!$C$4:$AC$27,COLUMN(),FALSE),"")</f>
        <v>0</v>
      </c>
      <c r="J7" s="133">
        <f>IF($B7&lt;&gt;"",VLOOKUP($C7,'Setting (4)'!$C$4:$AC$27,COLUMN(),FALSE),"")</f>
        <v>3</v>
      </c>
      <c r="K7" s="134">
        <f>IF($B7&lt;&gt;"",VLOOKUP($C7,'Setting (4)'!$C$4:$AC$27,COLUMN(),FALSE),"")</f>
        <v>8</v>
      </c>
      <c r="L7" s="133">
        <f>IF($B7&lt;&gt;"",VLOOKUP($C7,'Setting (4)'!$C$4:$AC$27,COLUMN(),FALSE),"")</f>
        <v>2</v>
      </c>
      <c r="M7" s="133">
        <f>IF($B7&lt;&gt;"",VLOOKUP($C7,'Setting (4)'!$C$4:$AC$27,COLUMN(),FALSE),"")</f>
        <v>1</v>
      </c>
      <c r="N7" s="133">
        <f>IF($B7&lt;&gt;"",VLOOKUP($C7,'Setting (4)'!$C$4:$AC$27,COLUMN(),FALSE),"")</f>
        <v>1</v>
      </c>
      <c r="O7" s="133">
        <f>IF($B7&lt;&gt;"",VLOOKUP($C7,'Setting (4)'!$C$4:$AC$27,COLUMN(),FALSE),"")</f>
        <v>0</v>
      </c>
      <c r="P7" s="133">
        <f>IF($B7&lt;&gt;"",VLOOKUP($C7,'Setting (4)'!$C$4:$AC$27,COLUMN(),FALSE),"")</f>
        <v>1</v>
      </c>
      <c r="Q7" s="133">
        <f>IF($B7&lt;&gt;"",VLOOKUP($C7,'Setting (4)'!$C$4:$AC$27,COLUMN(),FALSE),"")</f>
        <v>0</v>
      </c>
      <c r="R7" s="133">
        <f>IF($B7&lt;&gt;"",VLOOKUP($C7,'Setting (4)'!$C$4:$AC$27,COLUMN(),FALSE),"")</f>
        <v>1</v>
      </c>
      <c r="S7" s="133">
        <f>IF($B7&lt;&gt;"",VLOOKUP($C7,'Setting (4)'!$C$4:$AC$27,COLUMN(),FALSE),"")</f>
        <v>4</v>
      </c>
      <c r="T7" s="133">
        <f>IF($B7&lt;&gt;"",VLOOKUP($C7,'Setting (4)'!$C$4:$AC$27,COLUMN(),FALSE),"")</f>
        <v>2</v>
      </c>
      <c r="U7" s="133">
        <f>IF($B7&lt;&gt;"",VLOOKUP($C7,'Setting (4)'!$C$4:$AC$27,COLUMN(),FALSE),"")</f>
        <v>1</v>
      </c>
      <c r="V7" s="133">
        <f>IF($B7&lt;&gt;"",VLOOKUP($C7,'Setting (4)'!$C$4:$AC$27,COLUMN(),FALSE),"")</f>
        <v>1</v>
      </c>
      <c r="W7" s="133">
        <f>IF($B7&lt;&gt;"",VLOOKUP($C7,'Setting (4)'!$C$4:$AC$27,COLUMN(),FALSE),"")</f>
        <v>0</v>
      </c>
      <c r="X7" s="133">
        <f>IF($B7&lt;&gt;"",VLOOKUP($C7,'Setting (4)'!$C$4:$AC$27,COLUMN(),FALSE),"")</f>
        <v>2</v>
      </c>
      <c r="Y7" s="133">
        <f>IF($B7&lt;&gt;"",VLOOKUP($C7,'Setting (4)'!$C$4:$AC$27,COLUMN(),FALSE),"")</f>
        <v>0</v>
      </c>
      <c r="Z7" s="133">
        <f>IF($B7&lt;&gt;"",VLOOKUP($C7,'Setting (4)'!$C$4:$AC$27,COLUMN(),FALSE),"")</f>
        <v>2</v>
      </c>
      <c r="AA7" s="133">
        <f>IF($B7&lt;&gt;"",VLOOKUP($C7,'Setting (4)'!$C$4:$AC$27,COLUMN(),FALSE),"")</f>
        <v>4</v>
      </c>
    </row>
    <row r="8" spans="2:27">
      <c r="B8" s="132">
        <f>IF(B7&lt;&gt;"",IF(B7='Initial Setup (4)'!$B$2,"",B7+1),"")</f>
        <v>3</v>
      </c>
      <c r="C8" s="130" t="str">
        <f>IF(B8&lt;&gt;"",VLOOKUP(B8,'Setting (4)'!B$4:AC$27,2,FALSE),"")</f>
        <v>HAMMARBY IF (SWE)</v>
      </c>
      <c r="D8" s="133">
        <f>IF($B8&lt;&gt;"",VLOOKUP($C8,'Setting (4)'!$C$4:$AC$27,COLUMN(),FALSE),"")</f>
        <v>4</v>
      </c>
      <c r="E8" s="133">
        <f>IF($B8&lt;&gt;"",VLOOKUP($C8,'Setting (4)'!$C$4:$AC$27,COLUMN(),FALSE),"")</f>
        <v>1</v>
      </c>
      <c r="F8" s="133">
        <f>IF($B8&lt;&gt;"",VLOOKUP($C8,'Setting (4)'!$C$4:$AC$27,COLUMN(),FALSE),"")</f>
        <v>2</v>
      </c>
      <c r="G8" s="133">
        <f>IF($B8&lt;&gt;"",VLOOKUP($C8,'Setting (4)'!$C$4:$AC$27,COLUMN(),FALSE),"")</f>
        <v>1</v>
      </c>
      <c r="H8" s="133">
        <f>IF($B8&lt;&gt;"",VLOOKUP($C8,'Setting (4)'!$C$4:$AC$27,COLUMN(),FALSE),"")</f>
        <v>3</v>
      </c>
      <c r="I8" s="133">
        <f>IF($B8&lt;&gt;"",VLOOKUP($C8,'Setting (4)'!$C$4:$AC$27,COLUMN(),FALSE),"")</f>
        <v>1</v>
      </c>
      <c r="J8" s="133">
        <f>IF($B8&lt;&gt;"",VLOOKUP($C8,'Setting (4)'!$C$4:$AC$27,COLUMN(),FALSE),"")</f>
        <v>2</v>
      </c>
      <c r="K8" s="134">
        <f>IF($B8&lt;&gt;"",VLOOKUP($C8,'Setting (4)'!$C$4:$AC$27,COLUMN(),FALSE),"")</f>
        <v>5</v>
      </c>
      <c r="L8" s="133">
        <f>IF($B8&lt;&gt;"",VLOOKUP($C8,'Setting (4)'!$C$4:$AC$27,COLUMN(),FALSE),"")</f>
        <v>2</v>
      </c>
      <c r="M8" s="133">
        <f>IF($B8&lt;&gt;"",VLOOKUP($C8,'Setting (4)'!$C$4:$AC$27,COLUMN(),FALSE),"")</f>
        <v>1</v>
      </c>
      <c r="N8" s="133">
        <f>IF($B8&lt;&gt;"",VLOOKUP($C8,'Setting (4)'!$C$4:$AC$27,COLUMN(),FALSE),"")</f>
        <v>1</v>
      </c>
      <c r="O8" s="133">
        <f>IF($B8&lt;&gt;"",VLOOKUP($C8,'Setting (4)'!$C$4:$AC$27,COLUMN(),FALSE),"")</f>
        <v>0</v>
      </c>
      <c r="P8" s="133">
        <f>IF($B8&lt;&gt;"",VLOOKUP($C8,'Setting (4)'!$C$4:$AC$27,COLUMN(),FALSE),"")</f>
        <v>3</v>
      </c>
      <c r="Q8" s="133">
        <f>IF($B8&lt;&gt;"",VLOOKUP($C8,'Setting (4)'!$C$4:$AC$27,COLUMN(),FALSE),"")</f>
        <v>0</v>
      </c>
      <c r="R8" s="133">
        <f>IF($B8&lt;&gt;"",VLOOKUP($C8,'Setting (4)'!$C$4:$AC$27,COLUMN(),FALSE),"")</f>
        <v>3</v>
      </c>
      <c r="S8" s="133">
        <f>IF($B8&lt;&gt;"",VLOOKUP($C8,'Setting (4)'!$C$4:$AC$27,COLUMN(),FALSE),"")</f>
        <v>4</v>
      </c>
      <c r="T8" s="133">
        <f>IF($B8&lt;&gt;"",VLOOKUP($C8,'Setting (4)'!$C$4:$AC$27,COLUMN(),FALSE),"")</f>
        <v>2</v>
      </c>
      <c r="U8" s="133">
        <f>IF($B8&lt;&gt;"",VLOOKUP($C8,'Setting (4)'!$C$4:$AC$27,COLUMN(),FALSE),"")</f>
        <v>0</v>
      </c>
      <c r="V8" s="133">
        <f>IF($B8&lt;&gt;"",VLOOKUP($C8,'Setting (4)'!$C$4:$AC$27,COLUMN(),FALSE),"")</f>
        <v>1</v>
      </c>
      <c r="W8" s="133">
        <f>IF($B8&lt;&gt;"",VLOOKUP($C8,'Setting (4)'!$C$4:$AC$27,COLUMN(),FALSE),"")</f>
        <v>1</v>
      </c>
      <c r="X8" s="133">
        <f>IF($B8&lt;&gt;"",VLOOKUP($C8,'Setting (4)'!$C$4:$AC$27,COLUMN(),FALSE),"")</f>
        <v>0</v>
      </c>
      <c r="Y8" s="133">
        <f>IF($B8&lt;&gt;"",VLOOKUP($C8,'Setting (4)'!$C$4:$AC$27,COLUMN(),FALSE),"")</f>
        <v>1</v>
      </c>
      <c r="Z8" s="133">
        <f>IF($B8&lt;&gt;"",VLOOKUP($C8,'Setting (4)'!$C$4:$AC$27,COLUMN(),FALSE),"")</f>
        <v>-1</v>
      </c>
      <c r="AA8" s="133">
        <f>IF($B8&lt;&gt;"",VLOOKUP($C8,'Setting (4)'!$C$4:$AC$27,COLUMN(),FALSE),"")</f>
        <v>1</v>
      </c>
    </row>
    <row r="9" spans="2:27">
      <c r="B9" s="132">
        <f>IF(B8&lt;&gt;"",IF(B8='Initial Setup (4)'!$B$2,"",B8+1),"")</f>
        <v>4</v>
      </c>
      <c r="C9" s="130" t="str">
        <f>IF(B9&lt;&gt;"",VLOOKUP(B9,'Setting (4)'!B$4:AC$27,2,FALSE),"")</f>
        <v>ATALANTA (ITA)</v>
      </c>
      <c r="D9" s="133">
        <f>IF($B9&lt;&gt;"",VLOOKUP($C9,'Setting (4)'!$C$4:$AC$27,COLUMN(),FALSE),"")</f>
        <v>4</v>
      </c>
      <c r="E9" s="133">
        <f>IF($B9&lt;&gt;"",VLOOKUP($C9,'Setting (4)'!$C$4:$AC$27,COLUMN(),FALSE),"")</f>
        <v>1</v>
      </c>
      <c r="F9" s="133">
        <f>IF($B9&lt;&gt;"",VLOOKUP($C9,'Setting (4)'!$C$4:$AC$27,COLUMN(),FALSE),"")</f>
        <v>2</v>
      </c>
      <c r="G9" s="133">
        <f>IF($B9&lt;&gt;"",VLOOKUP($C9,'Setting (4)'!$C$4:$AC$27,COLUMN(),FALSE),"")</f>
        <v>1</v>
      </c>
      <c r="H9" s="133">
        <f>IF($B9&lt;&gt;"",VLOOKUP($C9,'Setting (4)'!$C$4:$AC$27,COLUMN(),FALSE),"")</f>
        <v>3</v>
      </c>
      <c r="I9" s="133">
        <f>IF($B9&lt;&gt;"",VLOOKUP($C9,'Setting (4)'!$C$4:$AC$27,COLUMN(),FALSE),"")</f>
        <v>2</v>
      </c>
      <c r="J9" s="133">
        <f>IF($B9&lt;&gt;"",VLOOKUP($C9,'Setting (4)'!$C$4:$AC$27,COLUMN(),FALSE),"")</f>
        <v>1</v>
      </c>
      <c r="K9" s="134">
        <f>IF($B9&lt;&gt;"",VLOOKUP($C9,'Setting (4)'!$C$4:$AC$27,COLUMN(),FALSE),"")</f>
        <v>5</v>
      </c>
      <c r="L9" s="133">
        <f>IF($B9&lt;&gt;"",VLOOKUP($C9,'Setting (4)'!$C$4:$AC$27,COLUMN(),FALSE),"")</f>
        <v>2</v>
      </c>
      <c r="M9" s="133">
        <f>IF($B9&lt;&gt;"",VLOOKUP($C9,'Setting (4)'!$C$4:$AC$27,COLUMN(),FALSE),"")</f>
        <v>0</v>
      </c>
      <c r="N9" s="133">
        <f>IF($B9&lt;&gt;"",VLOOKUP($C9,'Setting (4)'!$C$4:$AC$27,COLUMN(),FALSE),"")</f>
        <v>2</v>
      </c>
      <c r="O9" s="133">
        <f>IF($B9&lt;&gt;"",VLOOKUP($C9,'Setting (4)'!$C$4:$AC$27,COLUMN(),FALSE),"")</f>
        <v>0</v>
      </c>
      <c r="P9" s="133">
        <f>IF($B9&lt;&gt;"",VLOOKUP($C9,'Setting (4)'!$C$4:$AC$27,COLUMN(),FALSE),"")</f>
        <v>1</v>
      </c>
      <c r="Q9" s="133">
        <f>IF($B9&lt;&gt;"",VLOOKUP($C9,'Setting (4)'!$C$4:$AC$27,COLUMN(),FALSE),"")</f>
        <v>1</v>
      </c>
      <c r="R9" s="133">
        <f>IF($B9&lt;&gt;"",VLOOKUP($C9,'Setting (4)'!$C$4:$AC$27,COLUMN(),FALSE),"")</f>
        <v>0</v>
      </c>
      <c r="S9" s="133">
        <f>IF($B9&lt;&gt;"",VLOOKUP($C9,'Setting (4)'!$C$4:$AC$27,COLUMN(),FALSE),"")</f>
        <v>2</v>
      </c>
      <c r="T9" s="133">
        <f>IF($B9&lt;&gt;"",VLOOKUP($C9,'Setting (4)'!$C$4:$AC$27,COLUMN(),FALSE),"")</f>
        <v>2</v>
      </c>
      <c r="U9" s="133">
        <f>IF($B9&lt;&gt;"",VLOOKUP($C9,'Setting (4)'!$C$4:$AC$27,COLUMN(),FALSE),"")</f>
        <v>1</v>
      </c>
      <c r="V9" s="133">
        <f>IF($B9&lt;&gt;"",VLOOKUP($C9,'Setting (4)'!$C$4:$AC$27,COLUMN(),FALSE),"")</f>
        <v>0</v>
      </c>
      <c r="W9" s="133">
        <f>IF($B9&lt;&gt;"",VLOOKUP($C9,'Setting (4)'!$C$4:$AC$27,COLUMN(),FALSE),"")</f>
        <v>1</v>
      </c>
      <c r="X9" s="133">
        <f>IF($B9&lt;&gt;"",VLOOKUP($C9,'Setting (4)'!$C$4:$AC$27,COLUMN(),FALSE),"")</f>
        <v>2</v>
      </c>
      <c r="Y9" s="133">
        <f>IF($B9&lt;&gt;"",VLOOKUP($C9,'Setting (4)'!$C$4:$AC$27,COLUMN(),FALSE),"")</f>
        <v>1</v>
      </c>
      <c r="Z9" s="133">
        <f>IF($B9&lt;&gt;"",VLOOKUP($C9,'Setting (4)'!$C$4:$AC$27,COLUMN(),FALSE),"")</f>
        <v>1</v>
      </c>
      <c r="AA9" s="133">
        <f>IF($B9&lt;&gt;"",VLOOKUP($C9,'Setting (4)'!$C$4:$AC$27,COLUMN(),FALSE),"")</f>
        <v>3</v>
      </c>
    </row>
    <row r="10" spans="2:27">
      <c r="B10" s="132">
        <f>IF(B9&lt;&gt;"",IF(B9='Initial Setup (4)'!$B$2,"",B9+1),"")</f>
        <v>5</v>
      </c>
      <c r="C10" s="130" t="str">
        <f>IF(B10&lt;&gt;"",VLOOKUP(B10,'Setting (4)'!B$4:AC$27,2,FALSE),"")</f>
        <v>O. LJUBLJANA (SLO)</v>
      </c>
      <c r="D10" s="133">
        <f>IF($B10&lt;&gt;"",VLOOKUP($C10,'Setting (4)'!$C$4:$AC$27,COLUMN(),FALSE),"")</f>
        <v>3</v>
      </c>
      <c r="E10" s="133">
        <f>IF($B10&lt;&gt;"",VLOOKUP($C10,'Setting (4)'!$C$4:$AC$27,COLUMN(),FALSE),"")</f>
        <v>1</v>
      </c>
      <c r="F10" s="133">
        <f>IF($B10&lt;&gt;"",VLOOKUP($C10,'Setting (4)'!$C$4:$AC$27,COLUMN(),FALSE),"")</f>
        <v>2</v>
      </c>
      <c r="G10" s="133">
        <f>IF($B10&lt;&gt;"",VLOOKUP($C10,'Setting (4)'!$C$4:$AC$27,COLUMN(),FALSE),"")</f>
        <v>0</v>
      </c>
      <c r="H10" s="133">
        <f>IF($B10&lt;&gt;"",VLOOKUP($C10,'Setting (4)'!$C$4:$AC$27,COLUMN(),FALSE),"")</f>
        <v>2</v>
      </c>
      <c r="I10" s="133">
        <f>IF($B10&lt;&gt;"",VLOOKUP($C10,'Setting (4)'!$C$4:$AC$27,COLUMN(),FALSE),"")</f>
        <v>1</v>
      </c>
      <c r="J10" s="133">
        <f>IF($B10&lt;&gt;"",VLOOKUP($C10,'Setting (4)'!$C$4:$AC$27,COLUMN(),FALSE),"")</f>
        <v>1</v>
      </c>
      <c r="K10" s="134">
        <f>IF($B10&lt;&gt;"",VLOOKUP($C10,'Setting (4)'!$C$4:$AC$27,COLUMN(),FALSE),"")</f>
        <v>5</v>
      </c>
      <c r="L10" s="133">
        <f>IF($B10&lt;&gt;"",VLOOKUP($C10,'Setting (4)'!$C$4:$AC$27,COLUMN(),FALSE),"")</f>
        <v>1</v>
      </c>
      <c r="M10" s="133">
        <f>IF($B10&lt;&gt;"",VLOOKUP($C10,'Setting (4)'!$C$4:$AC$27,COLUMN(),FALSE),"")</f>
        <v>0</v>
      </c>
      <c r="N10" s="133">
        <f>IF($B10&lt;&gt;"",VLOOKUP($C10,'Setting (4)'!$C$4:$AC$27,COLUMN(),FALSE),"")</f>
        <v>1</v>
      </c>
      <c r="O10" s="133">
        <f>IF($B10&lt;&gt;"",VLOOKUP($C10,'Setting (4)'!$C$4:$AC$27,COLUMN(),FALSE),"")</f>
        <v>0</v>
      </c>
      <c r="P10" s="133">
        <f>IF($B10&lt;&gt;"",VLOOKUP($C10,'Setting (4)'!$C$4:$AC$27,COLUMN(),FALSE),"")</f>
        <v>0</v>
      </c>
      <c r="Q10" s="133">
        <f>IF($B10&lt;&gt;"",VLOOKUP($C10,'Setting (4)'!$C$4:$AC$27,COLUMN(),FALSE),"")</f>
        <v>0</v>
      </c>
      <c r="R10" s="133">
        <f>IF($B10&lt;&gt;"",VLOOKUP($C10,'Setting (4)'!$C$4:$AC$27,COLUMN(),FALSE),"")</f>
        <v>0</v>
      </c>
      <c r="S10" s="133">
        <f>IF($B10&lt;&gt;"",VLOOKUP($C10,'Setting (4)'!$C$4:$AC$27,COLUMN(),FALSE),"")</f>
        <v>1</v>
      </c>
      <c r="T10" s="133">
        <f>IF($B10&lt;&gt;"",VLOOKUP($C10,'Setting (4)'!$C$4:$AC$27,COLUMN(),FALSE),"")</f>
        <v>2</v>
      </c>
      <c r="U10" s="133">
        <f>IF($B10&lt;&gt;"",VLOOKUP($C10,'Setting (4)'!$C$4:$AC$27,COLUMN(),FALSE),"")</f>
        <v>1</v>
      </c>
      <c r="V10" s="133">
        <f>IF($B10&lt;&gt;"",VLOOKUP($C10,'Setting (4)'!$C$4:$AC$27,COLUMN(),FALSE),"")</f>
        <v>1</v>
      </c>
      <c r="W10" s="133">
        <f>IF($B10&lt;&gt;"",VLOOKUP($C10,'Setting (4)'!$C$4:$AC$27,COLUMN(),FALSE),"")</f>
        <v>0</v>
      </c>
      <c r="X10" s="133">
        <f>IF($B10&lt;&gt;"",VLOOKUP($C10,'Setting (4)'!$C$4:$AC$27,COLUMN(),FALSE),"")</f>
        <v>2</v>
      </c>
      <c r="Y10" s="133">
        <f>IF($B10&lt;&gt;"",VLOOKUP($C10,'Setting (4)'!$C$4:$AC$27,COLUMN(),FALSE),"")</f>
        <v>1</v>
      </c>
      <c r="Z10" s="133">
        <f>IF($B10&lt;&gt;"",VLOOKUP($C10,'Setting (4)'!$C$4:$AC$27,COLUMN(),FALSE),"")</f>
        <v>1</v>
      </c>
      <c r="AA10" s="133">
        <f>IF($B10&lt;&gt;"",VLOOKUP($C10,'Setting (4)'!$C$4:$AC$27,COLUMN(),FALSE),"")</f>
        <v>4</v>
      </c>
    </row>
    <row r="11" spans="2:27">
      <c r="B11" s="132">
        <f>IF(B10&lt;&gt;"",IF(B10='Initial Setup (4)'!$B$2,"",B10+1),"")</f>
        <v>6</v>
      </c>
      <c r="C11" s="130" t="str">
        <f>IF(B11&lt;&gt;"",VLOOKUP(B11,'Setting (4)'!B$4:AC$27,2,FALSE),"")</f>
        <v>KASIMPAŞA (TUR)</v>
      </c>
      <c r="D11" s="133">
        <f>IF($B11&lt;&gt;"",VLOOKUP($C11,'Setting (4)'!$C$4:$AC$27,COLUMN(),FALSE),"")</f>
        <v>4</v>
      </c>
      <c r="E11" s="133">
        <f>IF($B11&lt;&gt;"",VLOOKUP($C11,'Setting (4)'!$C$4:$AC$27,COLUMN(),FALSE),"")</f>
        <v>1</v>
      </c>
      <c r="F11" s="133">
        <f>IF($B11&lt;&gt;"",VLOOKUP($C11,'Setting (4)'!$C$4:$AC$27,COLUMN(),FALSE),"")</f>
        <v>1</v>
      </c>
      <c r="G11" s="133">
        <f>IF($B11&lt;&gt;"",VLOOKUP($C11,'Setting (4)'!$C$4:$AC$27,COLUMN(),FALSE),"")</f>
        <v>2</v>
      </c>
      <c r="H11" s="133">
        <f>IF($B11&lt;&gt;"",VLOOKUP($C11,'Setting (4)'!$C$4:$AC$27,COLUMN(),FALSE),"")</f>
        <v>3</v>
      </c>
      <c r="I11" s="133">
        <f>IF($B11&lt;&gt;"",VLOOKUP($C11,'Setting (4)'!$C$4:$AC$27,COLUMN(),FALSE),"")</f>
        <v>5</v>
      </c>
      <c r="J11" s="133">
        <f>IF($B11&lt;&gt;"",VLOOKUP($C11,'Setting (4)'!$C$4:$AC$27,COLUMN(),FALSE),"")</f>
        <v>-2</v>
      </c>
      <c r="K11" s="134">
        <f>IF($B11&lt;&gt;"",VLOOKUP($C11,'Setting (4)'!$C$4:$AC$27,COLUMN(),FALSE),"")</f>
        <v>4</v>
      </c>
      <c r="L11" s="133">
        <f>IF($B11&lt;&gt;"",VLOOKUP($C11,'Setting (4)'!$C$4:$AC$27,COLUMN(),FALSE),"")</f>
        <v>2</v>
      </c>
      <c r="M11" s="133">
        <f>IF($B11&lt;&gt;"",VLOOKUP($C11,'Setting (4)'!$C$4:$AC$27,COLUMN(),FALSE),"")</f>
        <v>0</v>
      </c>
      <c r="N11" s="133">
        <f>IF($B11&lt;&gt;"",VLOOKUP($C11,'Setting (4)'!$C$4:$AC$27,COLUMN(),FALSE),"")</f>
        <v>0</v>
      </c>
      <c r="O11" s="133">
        <f>IF($B11&lt;&gt;"",VLOOKUP($C11,'Setting (4)'!$C$4:$AC$27,COLUMN(),FALSE),"")</f>
        <v>2</v>
      </c>
      <c r="P11" s="133">
        <f>IF($B11&lt;&gt;"",VLOOKUP($C11,'Setting (4)'!$C$4:$AC$27,COLUMN(),FALSE),"")</f>
        <v>1</v>
      </c>
      <c r="Q11" s="133">
        <f>IF($B11&lt;&gt;"",VLOOKUP($C11,'Setting (4)'!$C$4:$AC$27,COLUMN(),FALSE),"")</f>
        <v>4</v>
      </c>
      <c r="R11" s="133">
        <f>IF($B11&lt;&gt;"",VLOOKUP($C11,'Setting (4)'!$C$4:$AC$27,COLUMN(),FALSE),"")</f>
        <v>-3</v>
      </c>
      <c r="S11" s="133">
        <f>IF($B11&lt;&gt;"",VLOOKUP($C11,'Setting (4)'!$C$4:$AC$27,COLUMN(),FALSE),"")</f>
        <v>0</v>
      </c>
      <c r="T11" s="133">
        <f>IF($B11&lt;&gt;"",VLOOKUP($C11,'Setting (4)'!$C$4:$AC$27,COLUMN(),FALSE),"")</f>
        <v>2</v>
      </c>
      <c r="U11" s="133">
        <f>IF($B11&lt;&gt;"",VLOOKUP($C11,'Setting (4)'!$C$4:$AC$27,COLUMN(),FALSE),"")</f>
        <v>1</v>
      </c>
      <c r="V11" s="133">
        <f>IF($B11&lt;&gt;"",VLOOKUP($C11,'Setting (4)'!$C$4:$AC$27,COLUMN(),FALSE),"")</f>
        <v>1</v>
      </c>
      <c r="W11" s="133">
        <f>IF($B11&lt;&gt;"",VLOOKUP($C11,'Setting (4)'!$C$4:$AC$27,COLUMN(),FALSE),"")</f>
        <v>0</v>
      </c>
      <c r="X11" s="133">
        <f>IF($B11&lt;&gt;"",VLOOKUP($C11,'Setting (4)'!$C$4:$AC$27,COLUMN(),FALSE),"")</f>
        <v>2</v>
      </c>
      <c r="Y11" s="133">
        <f>IF($B11&lt;&gt;"",VLOOKUP($C11,'Setting (4)'!$C$4:$AC$27,COLUMN(),FALSE),"")</f>
        <v>1</v>
      </c>
      <c r="Z11" s="133">
        <f>IF($B11&lt;&gt;"",VLOOKUP($C11,'Setting (4)'!$C$4:$AC$27,COLUMN(),FALSE),"")</f>
        <v>1</v>
      </c>
      <c r="AA11" s="133">
        <f>IF($B11&lt;&gt;"",VLOOKUP($C11,'Setting (4)'!$C$4:$AC$27,COLUMN(),FALSE),"")</f>
        <v>4</v>
      </c>
    </row>
    <row r="12" spans="2:27">
      <c r="B12" s="132">
        <f>IF(B11&lt;&gt;"",IF(B11='Initial Setup (4)'!$B$2,"",B11+1),"")</f>
        <v>7</v>
      </c>
      <c r="C12" s="130" t="str">
        <f>IF(B12&lt;&gt;"",VLOOKUP(B12,'Setting (4)'!B$4:AC$27,2,FALSE),"")</f>
        <v>MAN. CITY (ENG)</v>
      </c>
      <c r="D12" s="133">
        <f>IF($B12&lt;&gt;"",VLOOKUP($C12,'Setting (4)'!$C$4:$AC$27,COLUMN(),FALSE),"")</f>
        <v>3</v>
      </c>
      <c r="E12" s="133">
        <f>IF($B12&lt;&gt;"",VLOOKUP($C12,'Setting (4)'!$C$4:$AC$27,COLUMN(),FALSE),"")</f>
        <v>0</v>
      </c>
      <c r="F12" s="133">
        <f>IF($B12&lt;&gt;"",VLOOKUP($C12,'Setting (4)'!$C$4:$AC$27,COLUMN(),FALSE),"")</f>
        <v>2</v>
      </c>
      <c r="G12" s="133">
        <f>IF($B12&lt;&gt;"",VLOOKUP($C12,'Setting (4)'!$C$4:$AC$27,COLUMN(),FALSE),"")</f>
        <v>1</v>
      </c>
      <c r="H12" s="133">
        <f>IF($B12&lt;&gt;"",VLOOKUP($C12,'Setting (4)'!$C$4:$AC$27,COLUMN(),FALSE),"")</f>
        <v>1</v>
      </c>
      <c r="I12" s="133">
        <f>IF($B12&lt;&gt;"",VLOOKUP($C12,'Setting (4)'!$C$4:$AC$27,COLUMN(),FALSE),"")</f>
        <v>3</v>
      </c>
      <c r="J12" s="133">
        <f>IF($B12&lt;&gt;"",VLOOKUP($C12,'Setting (4)'!$C$4:$AC$27,COLUMN(),FALSE),"")</f>
        <v>-2</v>
      </c>
      <c r="K12" s="134">
        <f>IF($B12&lt;&gt;"",VLOOKUP($C12,'Setting (4)'!$C$4:$AC$27,COLUMN(),FALSE),"")</f>
        <v>2</v>
      </c>
      <c r="L12" s="133">
        <f>IF($B12&lt;&gt;"",VLOOKUP($C12,'Setting (4)'!$C$4:$AC$27,COLUMN(),FALSE),"")</f>
        <v>2</v>
      </c>
      <c r="M12" s="133">
        <f>IF($B12&lt;&gt;"",VLOOKUP($C12,'Setting (4)'!$C$4:$AC$27,COLUMN(),FALSE),"")</f>
        <v>0</v>
      </c>
      <c r="N12" s="133">
        <f>IF($B12&lt;&gt;"",VLOOKUP($C12,'Setting (4)'!$C$4:$AC$27,COLUMN(),FALSE),"")</f>
        <v>1</v>
      </c>
      <c r="O12" s="133">
        <f>IF($B12&lt;&gt;"",VLOOKUP($C12,'Setting (4)'!$C$4:$AC$27,COLUMN(),FALSE),"")</f>
        <v>1</v>
      </c>
      <c r="P12" s="133">
        <f>IF($B12&lt;&gt;"",VLOOKUP($C12,'Setting (4)'!$C$4:$AC$27,COLUMN(),FALSE),"")</f>
        <v>0</v>
      </c>
      <c r="Q12" s="133">
        <f>IF($B12&lt;&gt;"",VLOOKUP($C12,'Setting (4)'!$C$4:$AC$27,COLUMN(),FALSE),"")</f>
        <v>2</v>
      </c>
      <c r="R12" s="133">
        <f>IF($B12&lt;&gt;"",VLOOKUP($C12,'Setting (4)'!$C$4:$AC$27,COLUMN(),FALSE),"")</f>
        <v>-2</v>
      </c>
      <c r="S12" s="133">
        <f>IF($B12&lt;&gt;"",VLOOKUP($C12,'Setting (4)'!$C$4:$AC$27,COLUMN(),FALSE),"")</f>
        <v>1</v>
      </c>
      <c r="T12" s="133">
        <f>IF($B12&lt;&gt;"",VLOOKUP($C12,'Setting (4)'!$C$4:$AC$27,COLUMN(),FALSE),"")</f>
        <v>1</v>
      </c>
      <c r="U12" s="133">
        <f>IF($B12&lt;&gt;"",VLOOKUP($C12,'Setting (4)'!$C$4:$AC$27,COLUMN(),FALSE),"")</f>
        <v>0</v>
      </c>
      <c r="V12" s="133">
        <f>IF($B12&lt;&gt;"",VLOOKUP($C12,'Setting (4)'!$C$4:$AC$27,COLUMN(),FALSE),"")</f>
        <v>1</v>
      </c>
      <c r="W12" s="133">
        <f>IF($B12&lt;&gt;"",VLOOKUP($C12,'Setting (4)'!$C$4:$AC$27,COLUMN(),FALSE),"")</f>
        <v>0</v>
      </c>
      <c r="X12" s="133">
        <f>IF($B12&lt;&gt;"",VLOOKUP($C12,'Setting (4)'!$C$4:$AC$27,COLUMN(),FALSE),"")</f>
        <v>1</v>
      </c>
      <c r="Y12" s="133">
        <f>IF($B12&lt;&gt;"",VLOOKUP($C12,'Setting (4)'!$C$4:$AC$27,COLUMN(),FALSE),"")</f>
        <v>1</v>
      </c>
      <c r="Z12" s="133">
        <f>IF($B12&lt;&gt;"",VLOOKUP($C12,'Setting (4)'!$C$4:$AC$27,COLUMN(),FALSE),"")</f>
        <v>0</v>
      </c>
      <c r="AA12" s="133">
        <f>IF($B12&lt;&gt;"",VLOOKUP($C12,'Setting (4)'!$C$4:$AC$27,COLUMN(),FALSE),"")</f>
        <v>1</v>
      </c>
    </row>
    <row r="13" spans="2:27">
      <c r="B13" s="132">
        <f>IF(B12&lt;&gt;"",IF(B12='Initial Setup (4)'!$B$2,"",B12+1),"")</f>
        <v>8</v>
      </c>
      <c r="C13" s="130" t="str">
        <f>IF(B13&lt;&gt;"",VLOOKUP(B13,'Setting (4)'!B$4:AC$27,2,FALSE),"")</f>
        <v>RANGERS (SCO)</v>
      </c>
      <c r="D13" s="133">
        <f>IF($B13&lt;&gt;"",VLOOKUP($C13,'Setting (4)'!$C$4:$AC$27,COLUMN(),FALSE),"")</f>
        <v>3</v>
      </c>
      <c r="E13" s="133">
        <f>IF($B13&lt;&gt;"",VLOOKUP($C13,'Setting (4)'!$C$4:$AC$27,COLUMN(),FALSE),"")</f>
        <v>0</v>
      </c>
      <c r="F13" s="133">
        <f>IF($B13&lt;&gt;"",VLOOKUP($C13,'Setting (4)'!$C$4:$AC$27,COLUMN(),FALSE),"")</f>
        <v>2</v>
      </c>
      <c r="G13" s="133">
        <f>IF($B13&lt;&gt;"",VLOOKUP($C13,'Setting (4)'!$C$4:$AC$27,COLUMN(),FALSE),"")</f>
        <v>1</v>
      </c>
      <c r="H13" s="133">
        <f>IF($B13&lt;&gt;"",VLOOKUP($C13,'Setting (4)'!$C$4:$AC$27,COLUMN(),FALSE),"")</f>
        <v>0</v>
      </c>
      <c r="I13" s="133">
        <f>IF($B13&lt;&gt;"",VLOOKUP($C13,'Setting (4)'!$C$4:$AC$27,COLUMN(),FALSE),"")</f>
        <v>3</v>
      </c>
      <c r="J13" s="133">
        <f>IF($B13&lt;&gt;"",VLOOKUP($C13,'Setting (4)'!$C$4:$AC$27,COLUMN(),FALSE),"")</f>
        <v>-3</v>
      </c>
      <c r="K13" s="134">
        <f>IF($B13&lt;&gt;"",VLOOKUP($C13,'Setting (4)'!$C$4:$AC$27,COLUMN(),FALSE),"")</f>
        <v>2</v>
      </c>
      <c r="L13" s="133">
        <f>IF($B13&lt;&gt;"",VLOOKUP($C13,'Setting (4)'!$C$4:$AC$27,COLUMN(),FALSE),"")</f>
        <v>1</v>
      </c>
      <c r="M13" s="133">
        <f>IF($B13&lt;&gt;"",VLOOKUP($C13,'Setting (4)'!$C$4:$AC$27,COLUMN(),FALSE),"")</f>
        <v>0</v>
      </c>
      <c r="N13" s="133">
        <f>IF($B13&lt;&gt;"",VLOOKUP($C13,'Setting (4)'!$C$4:$AC$27,COLUMN(),FALSE),"")</f>
        <v>1</v>
      </c>
      <c r="O13" s="133">
        <f>IF($B13&lt;&gt;"",VLOOKUP($C13,'Setting (4)'!$C$4:$AC$27,COLUMN(),FALSE),"")</f>
        <v>0</v>
      </c>
      <c r="P13" s="133">
        <f>IF($B13&lt;&gt;"",VLOOKUP($C13,'Setting (4)'!$C$4:$AC$27,COLUMN(),FALSE),"")</f>
        <v>0</v>
      </c>
      <c r="Q13" s="133">
        <f>IF($B13&lt;&gt;"",VLOOKUP($C13,'Setting (4)'!$C$4:$AC$27,COLUMN(),FALSE),"")</f>
        <v>0</v>
      </c>
      <c r="R13" s="133">
        <f>IF($B13&lt;&gt;"",VLOOKUP($C13,'Setting (4)'!$C$4:$AC$27,COLUMN(),FALSE),"")</f>
        <v>0</v>
      </c>
      <c r="S13" s="133">
        <f>IF($B13&lt;&gt;"",VLOOKUP($C13,'Setting (4)'!$C$4:$AC$27,COLUMN(),FALSE),"")</f>
        <v>1</v>
      </c>
      <c r="T13" s="133">
        <f>IF($B13&lt;&gt;"",VLOOKUP($C13,'Setting (4)'!$C$4:$AC$27,COLUMN(),FALSE),"")</f>
        <v>2</v>
      </c>
      <c r="U13" s="133">
        <f>IF($B13&lt;&gt;"",VLOOKUP($C13,'Setting (4)'!$C$4:$AC$27,COLUMN(),FALSE),"")</f>
        <v>0</v>
      </c>
      <c r="V13" s="133">
        <f>IF($B13&lt;&gt;"",VLOOKUP($C13,'Setting (4)'!$C$4:$AC$27,COLUMN(),FALSE),"")</f>
        <v>1</v>
      </c>
      <c r="W13" s="133">
        <f>IF($B13&lt;&gt;"",VLOOKUP($C13,'Setting (4)'!$C$4:$AC$27,COLUMN(),FALSE),"")</f>
        <v>1</v>
      </c>
      <c r="X13" s="133">
        <f>IF($B13&lt;&gt;"",VLOOKUP($C13,'Setting (4)'!$C$4:$AC$27,COLUMN(),FALSE),"")</f>
        <v>0</v>
      </c>
      <c r="Y13" s="133">
        <f>IF($B13&lt;&gt;"",VLOOKUP($C13,'Setting (4)'!$C$4:$AC$27,COLUMN(),FALSE),"")</f>
        <v>3</v>
      </c>
      <c r="Z13" s="133">
        <f>IF($B13&lt;&gt;"",VLOOKUP($C13,'Setting (4)'!$C$4:$AC$27,COLUMN(),FALSE),"")</f>
        <v>-3</v>
      </c>
      <c r="AA13" s="133">
        <f>IF($B13&lt;&gt;"",VLOOKUP($C13,'Setting (4)'!$C$4:$AC$27,COLUMN(),FALSE),"")</f>
        <v>1</v>
      </c>
    </row>
    <row r="14" spans="2:27">
      <c r="B14" s="132">
        <f>IF(B13&lt;&gt;"",IF(B13='Initial Setup (4)'!$B$2,"",B13+1),"")</f>
        <v>9</v>
      </c>
      <c r="C14" s="130" t="str">
        <f>IF(B14&lt;&gt;"",VLOOKUP(B14,'Setting (4)'!B$4:AC$27,2,FALSE),"")</f>
        <v>İZMİRSPOR (TUR)</v>
      </c>
      <c r="D14" s="133">
        <f>IF($B14&lt;&gt;"",VLOOKUP($C14,'Setting (4)'!$C$4:$AC$27,COLUMN(),FALSE),"")</f>
        <v>4</v>
      </c>
      <c r="E14" s="133">
        <f>IF($B14&lt;&gt;"",VLOOKUP($C14,'Setting (4)'!$C$4:$AC$27,COLUMN(),FALSE),"")</f>
        <v>0</v>
      </c>
      <c r="F14" s="133">
        <f>IF($B14&lt;&gt;"",VLOOKUP($C14,'Setting (4)'!$C$4:$AC$27,COLUMN(),FALSE),"")</f>
        <v>1</v>
      </c>
      <c r="G14" s="133">
        <f>IF($B14&lt;&gt;"",VLOOKUP($C14,'Setting (4)'!$C$4:$AC$27,COLUMN(),FALSE),"")</f>
        <v>3</v>
      </c>
      <c r="H14" s="133">
        <f>IF($B14&lt;&gt;"",VLOOKUP($C14,'Setting (4)'!$C$4:$AC$27,COLUMN(),FALSE),"")</f>
        <v>1</v>
      </c>
      <c r="I14" s="133">
        <f>IF($B14&lt;&gt;"",VLOOKUP($C14,'Setting (4)'!$C$4:$AC$27,COLUMN(),FALSE),"")</f>
        <v>5</v>
      </c>
      <c r="J14" s="133">
        <f>IF($B14&lt;&gt;"",VLOOKUP($C14,'Setting (4)'!$C$4:$AC$27,COLUMN(),FALSE),"")</f>
        <v>-4</v>
      </c>
      <c r="K14" s="134">
        <f>IF($B14&lt;&gt;"",VLOOKUP($C14,'Setting (4)'!$C$4:$AC$27,COLUMN(),FALSE),"")</f>
        <v>1</v>
      </c>
      <c r="L14" s="133">
        <f>IF($B14&lt;&gt;"",VLOOKUP($C14,'Setting (4)'!$C$4:$AC$27,COLUMN(),FALSE),"")</f>
        <v>2</v>
      </c>
      <c r="M14" s="133">
        <f>IF($B14&lt;&gt;"",VLOOKUP($C14,'Setting (4)'!$C$4:$AC$27,COLUMN(),FALSE),"")</f>
        <v>0</v>
      </c>
      <c r="N14" s="133">
        <f>IF($B14&lt;&gt;"",VLOOKUP($C14,'Setting (4)'!$C$4:$AC$27,COLUMN(),FALSE),"")</f>
        <v>0</v>
      </c>
      <c r="O14" s="133">
        <f>IF($B14&lt;&gt;"",VLOOKUP($C14,'Setting (4)'!$C$4:$AC$27,COLUMN(),FALSE),"")</f>
        <v>2</v>
      </c>
      <c r="P14" s="133">
        <f>IF($B14&lt;&gt;"",VLOOKUP($C14,'Setting (4)'!$C$4:$AC$27,COLUMN(),FALSE),"")</f>
        <v>1</v>
      </c>
      <c r="Q14" s="133">
        <f>IF($B14&lt;&gt;"",VLOOKUP($C14,'Setting (4)'!$C$4:$AC$27,COLUMN(),FALSE),"")</f>
        <v>4</v>
      </c>
      <c r="R14" s="133">
        <f>IF($B14&lt;&gt;"",VLOOKUP($C14,'Setting (4)'!$C$4:$AC$27,COLUMN(),FALSE),"")</f>
        <v>-3</v>
      </c>
      <c r="S14" s="133">
        <f>IF($B14&lt;&gt;"",VLOOKUP($C14,'Setting (4)'!$C$4:$AC$27,COLUMN(),FALSE),"")</f>
        <v>0</v>
      </c>
      <c r="T14" s="133">
        <f>IF($B14&lt;&gt;"",VLOOKUP($C14,'Setting (4)'!$C$4:$AC$27,COLUMN(),FALSE),"")</f>
        <v>2</v>
      </c>
      <c r="U14" s="133">
        <f>IF($B14&lt;&gt;"",VLOOKUP($C14,'Setting (4)'!$C$4:$AC$27,COLUMN(),FALSE),"")</f>
        <v>0</v>
      </c>
      <c r="V14" s="133">
        <f>IF($B14&lt;&gt;"",VLOOKUP($C14,'Setting (4)'!$C$4:$AC$27,COLUMN(),FALSE),"")</f>
        <v>1</v>
      </c>
      <c r="W14" s="133">
        <f>IF($B14&lt;&gt;"",VLOOKUP($C14,'Setting (4)'!$C$4:$AC$27,COLUMN(),FALSE),"")</f>
        <v>1</v>
      </c>
      <c r="X14" s="133">
        <f>IF($B14&lt;&gt;"",VLOOKUP($C14,'Setting (4)'!$C$4:$AC$27,COLUMN(),FALSE),"")</f>
        <v>0</v>
      </c>
      <c r="Y14" s="133">
        <f>IF($B14&lt;&gt;"",VLOOKUP($C14,'Setting (4)'!$C$4:$AC$27,COLUMN(),FALSE),"")</f>
        <v>1</v>
      </c>
      <c r="Z14" s="133">
        <f>IF($B14&lt;&gt;"",VLOOKUP($C14,'Setting (4)'!$C$4:$AC$27,COLUMN(),FALSE),"")</f>
        <v>-1</v>
      </c>
      <c r="AA14" s="133">
        <f>IF($B14&lt;&gt;"",VLOOKUP($C14,'Setting (4)'!$C$4:$AC$27,COLUMN(),FALSE),"")</f>
        <v>1</v>
      </c>
    </row>
    <row r="15" spans="2:27">
      <c r="B15" s="132" t="str">
        <f>IF(B14&lt;&gt;"",IF(B14='Initial Setup (4)'!$B$2,"",B14+1),"")</f>
        <v/>
      </c>
      <c r="C15" s="130" t="str">
        <f>IF(B15&lt;&gt;"",VLOOKUP(B15,'Setting (4)'!B$4:AC$27,2,FALSE),"")</f>
        <v/>
      </c>
      <c r="D15" s="133" t="str">
        <f>IF($B15&lt;&gt;"",VLOOKUP($C15,'Setting (4)'!$C$4:$AC$27,COLUMN(),FALSE),"")</f>
        <v/>
      </c>
      <c r="E15" s="133" t="str">
        <f>IF($B15&lt;&gt;"",VLOOKUP($C15,'Setting (4)'!$C$4:$AC$27,COLUMN(),FALSE),"")</f>
        <v/>
      </c>
      <c r="F15" s="133" t="str">
        <f>IF($B15&lt;&gt;"",VLOOKUP($C15,'Setting (4)'!$C$4:$AC$27,COLUMN(),FALSE),"")</f>
        <v/>
      </c>
      <c r="G15" s="133" t="str">
        <f>IF($B15&lt;&gt;"",VLOOKUP($C15,'Setting (4)'!$C$4:$AC$27,COLUMN(),FALSE),"")</f>
        <v/>
      </c>
      <c r="H15" s="133" t="str">
        <f>IF($B15&lt;&gt;"",VLOOKUP($C15,'Setting (4)'!$C$4:$AC$27,COLUMN(),FALSE),"")</f>
        <v/>
      </c>
      <c r="I15" s="133" t="str">
        <f>IF($B15&lt;&gt;"",VLOOKUP($C15,'Setting (4)'!$C$4:$AC$27,COLUMN(),FALSE),"")</f>
        <v/>
      </c>
      <c r="J15" s="133" t="str">
        <f>IF($B15&lt;&gt;"",VLOOKUP($C15,'Setting (4)'!$C$4:$AC$27,COLUMN(),FALSE),"")</f>
        <v/>
      </c>
      <c r="K15" s="134" t="str">
        <f>IF($B15&lt;&gt;"",VLOOKUP($C15,'Setting (4)'!$C$4:$AC$27,COLUMN(),FALSE),"")</f>
        <v/>
      </c>
      <c r="L15" s="133" t="str">
        <f>IF($B15&lt;&gt;"",VLOOKUP($C15,'Setting (4)'!$C$4:$AC$27,COLUMN(),FALSE),"")</f>
        <v/>
      </c>
      <c r="M15" s="133" t="str">
        <f>IF($B15&lt;&gt;"",VLOOKUP($C15,'Setting (4)'!$C$4:$AC$27,COLUMN(),FALSE),"")</f>
        <v/>
      </c>
      <c r="N15" s="133" t="str">
        <f>IF($B15&lt;&gt;"",VLOOKUP($C15,'Setting (4)'!$C$4:$AC$27,COLUMN(),FALSE),"")</f>
        <v/>
      </c>
      <c r="O15" s="133" t="str">
        <f>IF($B15&lt;&gt;"",VLOOKUP($C15,'Setting (4)'!$C$4:$AC$27,COLUMN(),FALSE),"")</f>
        <v/>
      </c>
      <c r="P15" s="133" t="str">
        <f>IF($B15&lt;&gt;"",VLOOKUP($C15,'Setting (4)'!$C$4:$AC$27,COLUMN(),FALSE),"")</f>
        <v/>
      </c>
      <c r="Q15" s="133" t="str">
        <f>IF($B15&lt;&gt;"",VLOOKUP($C15,'Setting (4)'!$C$4:$AC$27,COLUMN(),FALSE),"")</f>
        <v/>
      </c>
      <c r="R15" s="133" t="str">
        <f>IF($B15&lt;&gt;"",VLOOKUP($C15,'Setting (4)'!$C$4:$AC$27,COLUMN(),FALSE),"")</f>
        <v/>
      </c>
      <c r="S15" s="133" t="str">
        <f>IF($B15&lt;&gt;"",VLOOKUP($C15,'Setting (4)'!$C$4:$AC$27,COLUMN(),FALSE),"")</f>
        <v/>
      </c>
      <c r="T15" s="133" t="str">
        <f>IF($B15&lt;&gt;"",VLOOKUP($C15,'Setting (4)'!$C$4:$AC$27,COLUMN(),FALSE),"")</f>
        <v/>
      </c>
      <c r="U15" s="133" t="str">
        <f>IF($B15&lt;&gt;"",VLOOKUP($C15,'Setting (4)'!$C$4:$AC$27,COLUMN(),FALSE),"")</f>
        <v/>
      </c>
      <c r="V15" s="133" t="str">
        <f>IF($B15&lt;&gt;"",VLOOKUP($C15,'Setting (4)'!$C$4:$AC$27,COLUMN(),FALSE),"")</f>
        <v/>
      </c>
      <c r="W15" s="133" t="str">
        <f>IF($B15&lt;&gt;"",VLOOKUP($C15,'Setting (4)'!$C$4:$AC$27,COLUMN(),FALSE),"")</f>
        <v/>
      </c>
      <c r="X15" s="133" t="str">
        <f>IF($B15&lt;&gt;"",VLOOKUP($C15,'Setting (4)'!$C$4:$AC$27,COLUMN(),FALSE),"")</f>
        <v/>
      </c>
      <c r="Y15" s="133" t="str">
        <f>IF($B15&lt;&gt;"",VLOOKUP($C15,'Setting (4)'!$C$4:$AC$27,COLUMN(),FALSE),"")</f>
        <v/>
      </c>
      <c r="Z15" s="133" t="str">
        <f>IF($B15&lt;&gt;"",VLOOKUP($C15,'Setting (4)'!$C$4:$AC$27,COLUMN(),FALSE),"")</f>
        <v/>
      </c>
      <c r="AA15" s="133" t="str">
        <f>IF($B15&lt;&gt;"",VLOOKUP($C15,'Setting (4)'!$C$4:$AC$27,COLUMN(),FALSE),"")</f>
        <v/>
      </c>
    </row>
    <row r="16" spans="2:27">
      <c r="B16" s="132" t="str">
        <f>IF(B15&lt;&gt;"",IF(B15='Initial Setup (4)'!$B$2,"",B15+1),"")</f>
        <v/>
      </c>
      <c r="C16" s="130" t="str">
        <f>IF(B16&lt;&gt;"",VLOOKUP(B16,'Setting (4)'!B$4:AC$27,2,FALSE),"")</f>
        <v/>
      </c>
      <c r="D16" s="133" t="str">
        <f>IF($B16&lt;&gt;"",VLOOKUP($C16,'Setting (4)'!$C$4:$AC$27,COLUMN(),FALSE),"")</f>
        <v/>
      </c>
      <c r="E16" s="133" t="str">
        <f>IF($B16&lt;&gt;"",VLOOKUP($C16,'Setting (4)'!$C$4:$AC$27,COLUMN(),FALSE),"")</f>
        <v/>
      </c>
      <c r="F16" s="133" t="str">
        <f>IF($B16&lt;&gt;"",VLOOKUP($C16,'Setting (4)'!$C$4:$AC$27,COLUMN(),FALSE),"")</f>
        <v/>
      </c>
      <c r="G16" s="133" t="str">
        <f>IF($B16&lt;&gt;"",VLOOKUP($C16,'Setting (4)'!$C$4:$AC$27,COLUMN(),FALSE),"")</f>
        <v/>
      </c>
      <c r="H16" s="133" t="str">
        <f>IF($B16&lt;&gt;"",VLOOKUP($C16,'Setting (4)'!$C$4:$AC$27,COLUMN(),FALSE),"")</f>
        <v/>
      </c>
      <c r="I16" s="133" t="str">
        <f>IF($B16&lt;&gt;"",VLOOKUP($C16,'Setting (4)'!$C$4:$AC$27,COLUMN(),FALSE),"")</f>
        <v/>
      </c>
      <c r="J16" s="133" t="str">
        <f>IF($B16&lt;&gt;"",VLOOKUP($C16,'Setting (4)'!$C$4:$AC$27,COLUMN(),FALSE),"")</f>
        <v/>
      </c>
      <c r="K16" s="134" t="str">
        <f>IF($B16&lt;&gt;"",VLOOKUP($C16,'Setting (4)'!$C$4:$AC$27,COLUMN(),FALSE),"")</f>
        <v/>
      </c>
      <c r="L16" s="133" t="str">
        <f>IF($B16&lt;&gt;"",VLOOKUP($C16,'Setting (4)'!$C$4:$AC$27,COLUMN(),FALSE),"")</f>
        <v/>
      </c>
      <c r="M16" s="133" t="str">
        <f>IF($B16&lt;&gt;"",VLOOKUP($C16,'Setting (4)'!$C$4:$AC$27,COLUMN(),FALSE),"")</f>
        <v/>
      </c>
      <c r="N16" s="133" t="str">
        <f>IF($B16&lt;&gt;"",VLOOKUP($C16,'Setting (4)'!$C$4:$AC$27,COLUMN(),FALSE),"")</f>
        <v/>
      </c>
      <c r="O16" s="133" t="str">
        <f>IF($B16&lt;&gt;"",VLOOKUP($C16,'Setting (4)'!$C$4:$AC$27,COLUMN(),FALSE),"")</f>
        <v/>
      </c>
      <c r="P16" s="133" t="str">
        <f>IF($B16&lt;&gt;"",VLOOKUP($C16,'Setting (4)'!$C$4:$AC$27,COLUMN(),FALSE),"")</f>
        <v/>
      </c>
      <c r="Q16" s="133" t="str">
        <f>IF($B16&lt;&gt;"",VLOOKUP($C16,'Setting (4)'!$C$4:$AC$27,COLUMN(),FALSE),"")</f>
        <v/>
      </c>
      <c r="R16" s="133" t="str">
        <f>IF($B16&lt;&gt;"",VLOOKUP($C16,'Setting (4)'!$C$4:$AC$27,COLUMN(),FALSE),"")</f>
        <v/>
      </c>
      <c r="S16" s="133" t="str">
        <f>IF($B16&lt;&gt;"",VLOOKUP($C16,'Setting (4)'!$C$4:$AC$27,COLUMN(),FALSE),"")</f>
        <v/>
      </c>
      <c r="T16" s="133" t="str">
        <f>IF($B16&lt;&gt;"",VLOOKUP($C16,'Setting (4)'!$C$4:$AC$27,COLUMN(),FALSE),"")</f>
        <v/>
      </c>
      <c r="U16" s="133" t="str">
        <f>IF($B16&lt;&gt;"",VLOOKUP($C16,'Setting (4)'!$C$4:$AC$27,COLUMN(),FALSE),"")</f>
        <v/>
      </c>
      <c r="V16" s="133" t="str">
        <f>IF($B16&lt;&gt;"",VLOOKUP($C16,'Setting (4)'!$C$4:$AC$27,COLUMN(),FALSE),"")</f>
        <v/>
      </c>
      <c r="W16" s="133" t="str">
        <f>IF($B16&lt;&gt;"",VLOOKUP($C16,'Setting (4)'!$C$4:$AC$27,COLUMN(),FALSE),"")</f>
        <v/>
      </c>
      <c r="X16" s="133" t="str">
        <f>IF($B16&lt;&gt;"",VLOOKUP($C16,'Setting (4)'!$C$4:$AC$27,COLUMN(),FALSE),"")</f>
        <v/>
      </c>
      <c r="Y16" s="133" t="str">
        <f>IF($B16&lt;&gt;"",VLOOKUP($C16,'Setting (4)'!$C$4:$AC$27,COLUMN(),FALSE),"")</f>
        <v/>
      </c>
      <c r="Z16" s="133" t="str">
        <f>IF($B16&lt;&gt;"",VLOOKUP($C16,'Setting (4)'!$C$4:$AC$27,COLUMN(),FALSE),"")</f>
        <v/>
      </c>
      <c r="AA16" s="133" t="str">
        <f>IF($B16&lt;&gt;"",VLOOKUP($C16,'Setting (4)'!$C$4:$AC$27,COLUMN(),FALSE),"")</f>
        <v/>
      </c>
    </row>
    <row r="17" spans="2:27">
      <c r="B17" s="132" t="str">
        <f>IF(B16&lt;&gt;"",IF(B16='Initial Setup (4)'!$B$2,"",B16+1),"")</f>
        <v/>
      </c>
      <c r="C17" s="130" t="str">
        <f>IF(B17&lt;&gt;"",VLOOKUP(B17,'Setting (4)'!B$4:AC$27,2,FALSE),"")</f>
        <v/>
      </c>
      <c r="D17" s="133" t="str">
        <f>IF($B17&lt;&gt;"",VLOOKUP($C17,'Setting (4)'!$C$4:$AC$27,COLUMN(),FALSE),"")</f>
        <v/>
      </c>
      <c r="E17" s="133" t="str">
        <f>IF($B17&lt;&gt;"",VLOOKUP($C17,'Setting (4)'!$C$4:$AC$27,COLUMN(),FALSE),"")</f>
        <v/>
      </c>
      <c r="F17" s="133" t="str">
        <f>IF($B17&lt;&gt;"",VLOOKUP($C17,'Setting (4)'!$C$4:$AC$27,COLUMN(),FALSE),"")</f>
        <v/>
      </c>
      <c r="G17" s="133" t="str">
        <f>IF($B17&lt;&gt;"",VLOOKUP($C17,'Setting (4)'!$C$4:$AC$27,COLUMN(),FALSE),"")</f>
        <v/>
      </c>
      <c r="H17" s="133" t="str">
        <f>IF($B17&lt;&gt;"",VLOOKUP($C17,'Setting (4)'!$C$4:$AC$27,COLUMN(),FALSE),"")</f>
        <v/>
      </c>
      <c r="I17" s="133" t="str">
        <f>IF($B17&lt;&gt;"",VLOOKUP($C17,'Setting (4)'!$C$4:$AC$27,COLUMN(),FALSE),"")</f>
        <v/>
      </c>
      <c r="J17" s="133" t="str">
        <f>IF($B17&lt;&gt;"",VLOOKUP($C17,'Setting (4)'!$C$4:$AC$27,COLUMN(),FALSE),"")</f>
        <v/>
      </c>
      <c r="K17" s="134" t="str">
        <f>IF($B17&lt;&gt;"",VLOOKUP($C17,'Setting (4)'!$C$4:$AC$27,COLUMN(),FALSE),"")</f>
        <v/>
      </c>
      <c r="L17" s="133" t="str">
        <f>IF($B17&lt;&gt;"",VLOOKUP($C17,'Setting (4)'!$C$4:$AC$27,COLUMN(),FALSE),"")</f>
        <v/>
      </c>
      <c r="M17" s="133" t="str">
        <f>IF($B17&lt;&gt;"",VLOOKUP($C17,'Setting (4)'!$C$4:$AC$27,COLUMN(),FALSE),"")</f>
        <v/>
      </c>
      <c r="N17" s="133" t="str">
        <f>IF($B17&lt;&gt;"",VLOOKUP($C17,'Setting (4)'!$C$4:$AC$27,COLUMN(),FALSE),"")</f>
        <v/>
      </c>
      <c r="O17" s="133" t="str">
        <f>IF($B17&lt;&gt;"",VLOOKUP($C17,'Setting (4)'!$C$4:$AC$27,COLUMN(),FALSE),"")</f>
        <v/>
      </c>
      <c r="P17" s="133" t="str">
        <f>IF($B17&lt;&gt;"",VLOOKUP($C17,'Setting (4)'!$C$4:$AC$27,COLUMN(),FALSE),"")</f>
        <v/>
      </c>
      <c r="Q17" s="133" t="str">
        <f>IF($B17&lt;&gt;"",VLOOKUP($C17,'Setting (4)'!$C$4:$AC$27,COLUMN(),FALSE),"")</f>
        <v/>
      </c>
      <c r="R17" s="133" t="str">
        <f>IF($B17&lt;&gt;"",VLOOKUP($C17,'Setting (4)'!$C$4:$AC$27,COLUMN(),FALSE),"")</f>
        <v/>
      </c>
      <c r="S17" s="133" t="str">
        <f>IF($B17&lt;&gt;"",VLOOKUP($C17,'Setting (4)'!$C$4:$AC$27,COLUMN(),FALSE),"")</f>
        <v/>
      </c>
      <c r="T17" s="133" t="str">
        <f>IF($B17&lt;&gt;"",VLOOKUP($C17,'Setting (4)'!$C$4:$AC$27,COLUMN(),FALSE),"")</f>
        <v/>
      </c>
      <c r="U17" s="133" t="str">
        <f>IF($B17&lt;&gt;"",VLOOKUP($C17,'Setting (4)'!$C$4:$AC$27,COLUMN(),FALSE),"")</f>
        <v/>
      </c>
      <c r="V17" s="133" t="str">
        <f>IF($B17&lt;&gt;"",VLOOKUP($C17,'Setting (4)'!$C$4:$AC$27,COLUMN(),FALSE),"")</f>
        <v/>
      </c>
      <c r="W17" s="133" t="str">
        <f>IF($B17&lt;&gt;"",VLOOKUP($C17,'Setting (4)'!$C$4:$AC$27,COLUMN(),FALSE),"")</f>
        <v/>
      </c>
      <c r="X17" s="133" t="str">
        <f>IF($B17&lt;&gt;"",VLOOKUP($C17,'Setting (4)'!$C$4:$AC$27,COLUMN(),FALSE),"")</f>
        <v/>
      </c>
      <c r="Y17" s="133" t="str">
        <f>IF($B17&lt;&gt;"",VLOOKUP($C17,'Setting (4)'!$C$4:$AC$27,COLUMN(),FALSE),"")</f>
        <v/>
      </c>
      <c r="Z17" s="133" t="str">
        <f>IF($B17&lt;&gt;"",VLOOKUP($C17,'Setting (4)'!$C$4:$AC$27,COLUMN(),FALSE),"")</f>
        <v/>
      </c>
      <c r="AA17" s="133" t="str">
        <f>IF($B17&lt;&gt;"",VLOOKUP($C17,'Setting (4)'!$C$4:$AC$27,COLUMN(),FALSE),"")</f>
        <v/>
      </c>
    </row>
    <row r="18" spans="2:27">
      <c r="B18" s="132" t="str">
        <f>IF(B17&lt;&gt;"",IF(B17='Initial Setup (4)'!$B$2,"",B17+1),"")</f>
        <v/>
      </c>
      <c r="C18" s="130" t="str">
        <f>IF(B18&lt;&gt;"",VLOOKUP(B18,'Setting (4)'!B$4:AC$27,2,FALSE),"")</f>
        <v/>
      </c>
      <c r="D18" s="133" t="str">
        <f>IF($B18&lt;&gt;"",VLOOKUP($C18,'Setting (4)'!$C$4:$AC$27,COLUMN(),FALSE),"")</f>
        <v/>
      </c>
      <c r="E18" s="133" t="str">
        <f>IF($B18&lt;&gt;"",VLOOKUP($C18,'Setting (4)'!$C$4:$AC$27,COLUMN(),FALSE),"")</f>
        <v/>
      </c>
      <c r="F18" s="133" t="str">
        <f>IF($B18&lt;&gt;"",VLOOKUP($C18,'Setting (4)'!$C$4:$AC$27,COLUMN(),FALSE),"")</f>
        <v/>
      </c>
      <c r="G18" s="133" t="str">
        <f>IF($B18&lt;&gt;"",VLOOKUP($C18,'Setting (4)'!$C$4:$AC$27,COLUMN(),FALSE),"")</f>
        <v/>
      </c>
      <c r="H18" s="133" t="str">
        <f>IF($B18&lt;&gt;"",VLOOKUP($C18,'Setting (4)'!$C$4:$AC$27,COLUMN(),FALSE),"")</f>
        <v/>
      </c>
      <c r="I18" s="133" t="str">
        <f>IF($B18&lt;&gt;"",VLOOKUP($C18,'Setting (4)'!$C$4:$AC$27,COLUMN(),FALSE),"")</f>
        <v/>
      </c>
      <c r="J18" s="133" t="str">
        <f>IF($B18&lt;&gt;"",VLOOKUP($C18,'Setting (4)'!$C$4:$AC$27,COLUMN(),FALSE),"")</f>
        <v/>
      </c>
      <c r="K18" s="134" t="str">
        <f>IF($B18&lt;&gt;"",VLOOKUP($C18,'Setting (4)'!$C$4:$AC$27,COLUMN(),FALSE),"")</f>
        <v/>
      </c>
      <c r="L18" s="133" t="str">
        <f>IF($B18&lt;&gt;"",VLOOKUP($C18,'Setting (4)'!$C$4:$AC$27,COLUMN(),FALSE),"")</f>
        <v/>
      </c>
      <c r="M18" s="133" t="str">
        <f>IF($B18&lt;&gt;"",VLOOKUP($C18,'Setting (4)'!$C$4:$AC$27,COLUMN(),FALSE),"")</f>
        <v/>
      </c>
      <c r="N18" s="133" t="str">
        <f>IF($B18&lt;&gt;"",VLOOKUP($C18,'Setting (4)'!$C$4:$AC$27,COLUMN(),FALSE),"")</f>
        <v/>
      </c>
      <c r="O18" s="133" t="str">
        <f>IF($B18&lt;&gt;"",VLOOKUP($C18,'Setting (4)'!$C$4:$AC$27,COLUMN(),FALSE),"")</f>
        <v/>
      </c>
      <c r="P18" s="133" t="str">
        <f>IF($B18&lt;&gt;"",VLOOKUP($C18,'Setting (4)'!$C$4:$AC$27,COLUMN(),FALSE),"")</f>
        <v/>
      </c>
      <c r="Q18" s="133" t="str">
        <f>IF($B18&lt;&gt;"",VLOOKUP($C18,'Setting (4)'!$C$4:$AC$27,COLUMN(),FALSE),"")</f>
        <v/>
      </c>
      <c r="R18" s="133" t="str">
        <f>IF($B18&lt;&gt;"",VLOOKUP($C18,'Setting (4)'!$C$4:$AC$27,COLUMN(),FALSE),"")</f>
        <v/>
      </c>
      <c r="S18" s="133" t="str">
        <f>IF($B18&lt;&gt;"",VLOOKUP($C18,'Setting (4)'!$C$4:$AC$27,COLUMN(),FALSE),"")</f>
        <v/>
      </c>
      <c r="T18" s="133" t="str">
        <f>IF($B18&lt;&gt;"",VLOOKUP($C18,'Setting (4)'!$C$4:$AC$27,COLUMN(),FALSE),"")</f>
        <v/>
      </c>
      <c r="U18" s="133" t="str">
        <f>IF($B18&lt;&gt;"",VLOOKUP($C18,'Setting (4)'!$C$4:$AC$27,COLUMN(),FALSE),"")</f>
        <v/>
      </c>
      <c r="V18" s="133" t="str">
        <f>IF($B18&lt;&gt;"",VLOOKUP($C18,'Setting (4)'!$C$4:$AC$27,COLUMN(),FALSE),"")</f>
        <v/>
      </c>
      <c r="W18" s="133" t="str">
        <f>IF($B18&lt;&gt;"",VLOOKUP($C18,'Setting (4)'!$C$4:$AC$27,COLUMN(),FALSE),"")</f>
        <v/>
      </c>
      <c r="X18" s="133" t="str">
        <f>IF($B18&lt;&gt;"",VLOOKUP($C18,'Setting (4)'!$C$4:$AC$27,COLUMN(),FALSE),"")</f>
        <v/>
      </c>
      <c r="Y18" s="133" t="str">
        <f>IF($B18&lt;&gt;"",VLOOKUP($C18,'Setting (4)'!$C$4:$AC$27,COLUMN(),FALSE),"")</f>
        <v/>
      </c>
      <c r="Z18" s="133" t="str">
        <f>IF($B18&lt;&gt;"",VLOOKUP($C18,'Setting (4)'!$C$4:$AC$27,COLUMN(),FALSE),"")</f>
        <v/>
      </c>
      <c r="AA18" s="133" t="str">
        <f>IF($B18&lt;&gt;"",VLOOKUP($C18,'Setting (4)'!$C$4:$AC$27,COLUMN(),FALSE),"")</f>
        <v/>
      </c>
    </row>
    <row r="19" spans="2:27">
      <c r="B19" s="132" t="str">
        <f>IF(B18&lt;&gt;"",IF(B18='Initial Setup (4)'!$B$2,"",B18+1),"")</f>
        <v/>
      </c>
      <c r="C19" s="130" t="str">
        <f>IF(B19&lt;&gt;"",VLOOKUP(B19,'Setting (4)'!B$4:AC$27,2,FALSE),"")</f>
        <v/>
      </c>
      <c r="D19" s="133" t="str">
        <f>IF($B19&lt;&gt;"",VLOOKUP($C19,'Setting (4)'!$C$4:$AC$27,COLUMN(),FALSE),"")</f>
        <v/>
      </c>
      <c r="E19" s="133" t="str">
        <f>IF($B19&lt;&gt;"",VLOOKUP($C19,'Setting (4)'!$C$4:$AC$27,COLUMN(),FALSE),"")</f>
        <v/>
      </c>
      <c r="F19" s="133" t="str">
        <f>IF($B19&lt;&gt;"",VLOOKUP($C19,'Setting (4)'!$C$4:$AC$27,COLUMN(),FALSE),"")</f>
        <v/>
      </c>
      <c r="G19" s="133" t="str">
        <f>IF($B19&lt;&gt;"",VLOOKUP($C19,'Setting (4)'!$C$4:$AC$27,COLUMN(),FALSE),"")</f>
        <v/>
      </c>
      <c r="H19" s="133" t="str">
        <f>IF($B19&lt;&gt;"",VLOOKUP($C19,'Setting (4)'!$C$4:$AC$27,COLUMN(),FALSE),"")</f>
        <v/>
      </c>
      <c r="I19" s="133" t="str">
        <f>IF($B19&lt;&gt;"",VLOOKUP($C19,'Setting (4)'!$C$4:$AC$27,COLUMN(),FALSE),"")</f>
        <v/>
      </c>
      <c r="J19" s="133" t="str">
        <f>IF($B19&lt;&gt;"",VLOOKUP($C19,'Setting (4)'!$C$4:$AC$27,COLUMN(),FALSE),"")</f>
        <v/>
      </c>
      <c r="K19" s="134" t="str">
        <f>IF($B19&lt;&gt;"",VLOOKUP($C19,'Setting (4)'!$C$4:$AC$27,COLUMN(),FALSE),"")</f>
        <v/>
      </c>
      <c r="L19" s="133" t="str">
        <f>IF($B19&lt;&gt;"",VLOOKUP($C19,'Setting (4)'!$C$4:$AC$27,COLUMN(),FALSE),"")</f>
        <v/>
      </c>
      <c r="M19" s="133" t="str">
        <f>IF($B19&lt;&gt;"",VLOOKUP($C19,'Setting (4)'!$C$4:$AC$27,COLUMN(),FALSE),"")</f>
        <v/>
      </c>
      <c r="N19" s="133" t="str">
        <f>IF($B19&lt;&gt;"",VLOOKUP($C19,'Setting (4)'!$C$4:$AC$27,COLUMN(),FALSE),"")</f>
        <v/>
      </c>
      <c r="O19" s="133" t="str">
        <f>IF($B19&lt;&gt;"",VLOOKUP($C19,'Setting (4)'!$C$4:$AC$27,COLUMN(),FALSE),"")</f>
        <v/>
      </c>
      <c r="P19" s="133" t="str">
        <f>IF($B19&lt;&gt;"",VLOOKUP($C19,'Setting (4)'!$C$4:$AC$27,COLUMN(),FALSE),"")</f>
        <v/>
      </c>
      <c r="Q19" s="133" t="str">
        <f>IF($B19&lt;&gt;"",VLOOKUP($C19,'Setting (4)'!$C$4:$AC$27,COLUMN(),FALSE),"")</f>
        <v/>
      </c>
      <c r="R19" s="133" t="str">
        <f>IF($B19&lt;&gt;"",VLOOKUP($C19,'Setting (4)'!$C$4:$AC$27,COLUMN(),FALSE),"")</f>
        <v/>
      </c>
      <c r="S19" s="133" t="str">
        <f>IF($B19&lt;&gt;"",VLOOKUP($C19,'Setting (4)'!$C$4:$AC$27,COLUMN(),FALSE),"")</f>
        <v/>
      </c>
      <c r="T19" s="133" t="str">
        <f>IF($B19&lt;&gt;"",VLOOKUP($C19,'Setting (4)'!$C$4:$AC$27,COLUMN(),FALSE),"")</f>
        <v/>
      </c>
      <c r="U19" s="133" t="str">
        <f>IF($B19&lt;&gt;"",VLOOKUP($C19,'Setting (4)'!$C$4:$AC$27,COLUMN(),FALSE),"")</f>
        <v/>
      </c>
      <c r="V19" s="133" t="str">
        <f>IF($B19&lt;&gt;"",VLOOKUP($C19,'Setting (4)'!$C$4:$AC$27,COLUMN(),FALSE),"")</f>
        <v/>
      </c>
      <c r="W19" s="133" t="str">
        <f>IF($B19&lt;&gt;"",VLOOKUP($C19,'Setting (4)'!$C$4:$AC$27,COLUMN(),FALSE),"")</f>
        <v/>
      </c>
      <c r="X19" s="133" t="str">
        <f>IF($B19&lt;&gt;"",VLOOKUP($C19,'Setting (4)'!$C$4:$AC$27,COLUMN(),FALSE),"")</f>
        <v/>
      </c>
      <c r="Y19" s="133" t="str">
        <f>IF($B19&lt;&gt;"",VLOOKUP($C19,'Setting (4)'!$C$4:$AC$27,COLUMN(),FALSE),"")</f>
        <v/>
      </c>
      <c r="Z19" s="133" t="str">
        <f>IF($B19&lt;&gt;"",VLOOKUP($C19,'Setting (4)'!$C$4:$AC$27,COLUMN(),FALSE),"")</f>
        <v/>
      </c>
      <c r="AA19" s="133" t="str">
        <f>IF($B19&lt;&gt;"",VLOOKUP($C19,'Setting (4)'!$C$4:$AC$27,COLUMN(),FALSE),"")</f>
        <v/>
      </c>
    </row>
    <row r="20" spans="2:27">
      <c r="B20" s="132" t="str">
        <f>IF(B19&lt;&gt;"",IF(B19='Initial Setup (4)'!$B$2,"",B19+1),"")</f>
        <v/>
      </c>
      <c r="C20" s="130" t="str">
        <f>IF(B20&lt;&gt;"",VLOOKUP(B20,'Setting (4)'!B$4:AC$27,2,FALSE),"")</f>
        <v/>
      </c>
      <c r="D20" s="133" t="str">
        <f>IF($B20&lt;&gt;"",VLOOKUP($C20,'Setting (4)'!$C$4:$AC$27,COLUMN(),FALSE),"")</f>
        <v/>
      </c>
      <c r="E20" s="133" t="str">
        <f>IF($B20&lt;&gt;"",VLOOKUP($C20,'Setting (4)'!$C$4:$AC$27,COLUMN(),FALSE),"")</f>
        <v/>
      </c>
      <c r="F20" s="133" t="str">
        <f>IF($B20&lt;&gt;"",VLOOKUP($C20,'Setting (4)'!$C$4:$AC$27,COLUMN(),FALSE),"")</f>
        <v/>
      </c>
      <c r="G20" s="133" t="str">
        <f>IF($B20&lt;&gt;"",VLOOKUP($C20,'Setting (4)'!$C$4:$AC$27,COLUMN(),FALSE),"")</f>
        <v/>
      </c>
      <c r="H20" s="133" t="str">
        <f>IF($B20&lt;&gt;"",VLOOKUP($C20,'Setting (4)'!$C$4:$AC$27,COLUMN(),FALSE),"")</f>
        <v/>
      </c>
      <c r="I20" s="133" t="str">
        <f>IF($B20&lt;&gt;"",VLOOKUP($C20,'Setting (4)'!$C$4:$AC$27,COLUMN(),FALSE),"")</f>
        <v/>
      </c>
      <c r="J20" s="133" t="str">
        <f>IF($B20&lt;&gt;"",VLOOKUP($C20,'Setting (4)'!$C$4:$AC$27,COLUMN(),FALSE),"")</f>
        <v/>
      </c>
      <c r="K20" s="134" t="str">
        <f>IF($B20&lt;&gt;"",VLOOKUP($C20,'Setting (4)'!$C$4:$AC$27,COLUMN(),FALSE),"")</f>
        <v/>
      </c>
      <c r="L20" s="133" t="str">
        <f>IF($B20&lt;&gt;"",VLOOKUP($C20,'Setting (4)'!$C$4:$AC$27,COLUMN(),FALSE),"")</f>
        <v/>
      </c>
      <c r="M20" s="133" t="str">
        <f>IF($B20&lt;&gt;"",VLOOKUP($C20,'Setting (4)'!$C$4:$AC$27,COLUMN(),FALSE),"")</f>
        <v/>
      </c>
      <c r="N20" s="133" t="str">
        <f>IF($B20&lt;&gt;"",VLOOKUP($C20,'Setting (4)'!$C$4:$AC$27,COLUMN(),FALSE),"")</f>
        <v/>
      </c>
      <c r="O20" s="133" t="str">
        <f>IF($B20&lt;&gt;"",VLOOKUP($C20,'Setting (4)'!$C$4:$AC$27,COLUMN(),FALSE),"")</f>
        <v/>
      </c>
      <c r="P20" s="133" t="str">
        <f>IF($B20&lt;&gt;"",VLOOKUP($C20,'Setting (4)'!$C$4:$AC$27,COLUMN(),FALSE),"")</f>
        <v/>
      </c>
      <c r="Q20" s="133" t="str">
        <f>IF($B20&lt;&gt;"",VLOOKUP($C20,'Setting (4)'!$C$4:$AC$27,COLUMN(),FALSE),"")</f>
        <v/>
      </c>
      <c r="R20" s="133" t="str">
        <f>IF($B20&lt;&gt;"",VLOOKUP($C20,'Setting (4)'!$C$4:$AC$27,COLUMN(),FALSE),"")</f>
        <v/>
      </c>
      <c r="S20" s="133" t="str">
        <f>IF($B20&lt;&gt;"",VLOOKUP($C20,'Setting (4)'!$C$4:$AC$27,COLUMN(),FALSE),"")</f>
        <v/>
      </c>
      <c r="T20" s="133" t="str">
        <f>IF($B20&lt;&gt;"",VLOOKUP($C20,'Setting (4)'!$C$4:$AC$27,COLUMN(),FALSE),"")</f>
        <v/>
      </c>
      <c r="U20" s="133" t="str">
        <f>IF($B20&lt;&gt;"",VLOOKUP($C20,'Setting (4)'!$C$4:$AC$27,COLUMN(),FALSE),"")</f>
        <v/>
      </c>
      <c r="V20" s="133" t="str">
        <f>IF($B20&lt;&gt;"",VLOOKUP($C20,'Setting (4)'!$C$4:$AC$27,COLUMN(),FALSE),"")</f>
        <v/>
      </c>
      <c r="W20" s="133" t="str">
        <f>IF($B20&lt;&gt;"",VLOOKUP($C20,'Setting (4)'!$C$4:$AC$27,COLUMN(),FALSE),"")</f>
        <v/>
      </c>
      <c r="X20" s="133" t="str">
        <f>IF($B20&lt;&gt;"",VLOOKUP($C20,'Setting (4)'!$C$4:$AC$27,COLUMN(),FALSE),"")</f>
        <v/>
      </c>
      <c r="Y20" s="133" t="str">
        <f>IF($B20&lt;&gt;"",VLOOKUP($C20,'Setting (4)'!$C$4:$AC$27,COLUMN(),FALSE),"")</f>
        <v/>
      </c>
      <c r="Z20" s="133" t="str">
        <f>IF($B20&lt;&gt;"",VLOOKUP($C20,'Setting (4)'!$C$4:$AC$27,COLUMN(),FALSE),"")</f>
        <v/>
      </c>
      <c r="AA20" s="133" t="str">
        <f>IF($B20&lt;&gt;"",VLOOKUP($C20,'Setting (4)'!$C$4:$AC$27,COLUMN(),FALSE),"")</f>
        <v/>
      </c>
    </row>
    <row r="21" spans="2:27">
      <c r="B21" s="132" t="str">
        <f>IF(B20&lt;&gt;"",IF(B20='Initial Setup (4)'!$B$2,"",B20+1),"")</f>
        <v/>
      </c>
      <c r="C21" s="130" t="str">
        <f>IF(B21&lt;&gt;"",VLOOKUP(B21,'Setting (4)'!B$4:AC$27,2,FALSE),"")</f>
        <v/>
      </c>
      <c r="D21" s="133" t="str">
        <f>IF($B21&lt;&gt;"",VLOOKUP($C21,'Setting (4)'!$C$4:$AC$27,COLUMN(),FALSE),"")</f>
        <v/>
      </c>
      <c r="E21" s="133" t="str">
        <f>IF($B21&lt;&gt;"",VLOOKUP($C21,'Setting (4)'!$C$4:$AC$27,COLUMN(),FALSE),"")</f>
        <v/>
      </c>
      <c r="F21" s="133" t="str">
        <f>IF($B21&lt;&gt;"",VLOOKUP($C21,'Setting (4)'!$C$4:$AC$27,COLUMN(),FALSE),"")</f>
        <v/>
      </c>
      <c r="G21" s="133" t="str">
        <f>IF($B21&lt;&gt;"",VLOOKUP($C21,'Setting (4)'!$C$4:$AC$27,COLUMN(),FALSE),"")</f>
        <v/>
      </c>
      <c r="H21" s="133" t="str">
        <f>IF($B21&lt;&gt;"",VLOOKUP($C21,'Setting (4)'!$C$4:$AC$27,COLUMN(),FALSE),"")</f>
        <v/>
      </c>
      <c r="I21" s="133" t="str">
        <f>IF($B21&lt;&gt;"",VLOOKUP($C21,'Setting (4)'!$C$4:$AC$27,COLUMN(),FALSE),"")</f>
        <v/>
      </c>
      <c r="J21" s="133" t="str">
        <f>IF($B21&lt;&gt;"",VLOOKUP($C21,'Setting (4)'!$C$4:$AC$27,COLUMN(),FALSE),"")</f>
        <v/>
      </c>
      <c r="K21" s="134" t="str">
        <f>IF($B21&lt;&gt;"",VLOOKUP($C21,'Setting (4)'!$C$4:$AC$27,COLUMN(),FALSE),"")</f>
        <v/>
      </c>
      <c r="L21" s="133" t="str">
        <f>IF($B21&lt;&gt;"",VLOOKUP($C21,'Setting (4)'!$C$4:$AC$27,COLUMN(),FALSE),"")</f>
        <v/>
      </c>
      <c r="M21" s="133" t="str">
        <f>IF($B21&lt;&gt;"",VLOOKUP($C21,'Setting (4)'!$C$4:$AC$27,COLUMN(),FALSE),"")</f>
        <v/>
      </c>
      <c r="N21" s="133" t="str">
        <f>IF($B21&lt;&gt;"",VLOOKUP($C21,'Setting (4)'!$C$4:$AC$27,COLUMN(),FALSE),"")</f>
        <v/>
      </c>
      <c r="O21" s="133" t="str">
        <f>IF($B21&lt;&gt;"",VLOOKUP($C21,'Setting (4)'!$C$4:$AC$27,COLUMN(),FALSE),"")</f>
        <v/>
      </c>
      <c r="P21" s="133" t="str">
        <f>IF($B21&lt;&gt;"",VLOOKUP($C21,'Setting (4)'!$C$4:$AC$27,COLUMN(),FALSE),"")</f>
        <v/>
      </c>
      <c r="Q21" s="133" t="str">
        <f>IF($B21&lt;&gt;"",VLOOKUP($C21,'Setting (4)'!$C$4:$AC$27,COLUMN(),FALSE),"")</f>
        <v/>
      </c>
      <c r="R21" s="133" t="str">
        <f>IF($B21&lt;&gt;"",VLOOKUP($C21,'Setting (4)'!$C$4:$AC$27,COLUMN(),FALSE),"")</f>
        <v/>
      </c>
      <c r="S21" s="133" t="str">
        <f>IF($B21&lt;&gt;"",VLOOKUP($C21,'Setting (4)'!$C$4:$AC$27,COLUMN(),FALSE),"")</f>
        <v/>
      </c>
      <c r="T21" s="133" t="str">
        <f>IF($B21&lt;&gt;"",VLOOKUP($C21,'Setting (4)'!$C$4:$AC$27,COLUMN(),FALSE),"")</f>
        <v/>
      </c>
      <c r="U21" s="133" t="str">
        <f>IF($B21&lt;&gt;"",VLOOKUP($C21,'Setting (4)'!$C$4:$AC$27,COLUMN(),FALSE),"")</f>
        <v/>
      </c>
      <c r="V21" s="133" t="str">
        <f>IF($B21&lt;&gt;"",VLOOKUP($C21,'Setting (4)'!$C$4:$AC$27,COLUMN(),FALSE),"")</f>
        <v/>
      </c>
      <c r="W21" s="133" t="str">
        <f>IF($B21&lt;&gt;"",VLOOKUP($C21,'Setting (4)'!$C$4:$AC$27,COLUMN(),FALSE),"")</f>
        <v/>
      </c>
      <c r="X21" s="133" t="str">
        <f>IF($B21&lt;&gt;"",VLOOKUP($C21,'Setting (4)'!$C$4:$AC$27,COLUMN(),FALSE),"")</f>
        <v/>
      </c>
      <c r="Y21" s="133" t="str">
        <f>IF($B21&lt;&gt;"",VLOOKUP($C21,'Setting (4)'!$C$4:$AC$27,COLUMN(),FALSE),"")</f>
        <v/>
      </c>
      <c r="Z21" s="133" t="str">
        <f>IF($B21&lt;&gt;"",VLOOKUP($C21,'Setting (4)'!$C$4:$AC$27,COLUMN(),FALSE),"")</f>
        <v/>
      </c>
      <c r="AA21" s="133" t="str">
        <f>IF($B21&lt;&gt;"",VLOOKUP($C21,'Setting (4)'!$C$4:$AC$27,COLUMN(),FALSE),"")</f>
        <v/>
      </c>
    </row>
    <row r="22" spans="2:27">
      <c r="B22" s="132" t="str">
        <f>IF(B21&lt;&gt;"",IF(B21='Initial Setup (4)'!$B$2,"",B21+1),"")</f>
        <v/>
      </c>
      <c r="C22" s="130" t="str">
        <f>IF(B22&lt;&gt;"",VLOOKUP(B22,'Setting (4)'!B$4:AC$27,2,FALSE),"")</f>
        <v/>
      </c>
      <c r="D22" s="133" t="str">
        <f>IF($B22&lt;&gt;"",VLOOKUP($C22,'Setting (4)'!$C$4:$AC$27,COLUMN(),FALSE),"")</f>
        <v/>
      </c>
      <c r="E22" s="133" t="str">
        <f>IF($B22&lt;&gt;"",VLOOKUP($C22,'Setting (4)'!$C$4:$AC$27,COLUMN(),FALSE),"")</f>
        <v/>
      </c>
      <c r="F22" s="133" t="str">
        <f>IF($B22&lt;&gt;"",VLOOKUP($C22,'Setting (4)'!$C$4:$AC$27,COLUMN(),FALSE),"")</f>
        <v/>
      </c>
      <c r="G22" s="133" t="str">
        <f>IF($B22&lt;&gt;"",VLOOKUP($C22,'Setting (4)'!$C$4:$AC$27,COLUMN(),FALSE),"")</f>
        <v/>
      </c>
      <c r="H22" s="133" t="str">
        <f>IF($B22&lt;&gt;"",VLOOKUP($C22,'Setting (4)'!$C$4:$AC$27,COLUMN(),FALSE),"")</f>
        <v/>
      </c>
      <c r="I22" s="133" t="str">
        <f>IF($B22&lt;&gt;"",VLOOKUP($C22,'Setting (4)'!$C$4:$AC$27,COLUMN(),FALSE),"")</f>
        <v/>
      </c>
      <c r="J22" s="133" t="str">
        <f>IF($B22&lt;&gt;"",VLOOKUP($C22,'Setting (4)'!$C$4:$AC$27,COLUMN(),FALSE),"")</f>
        <v/>
      </c>
      <c r="K22" s="134" t="str">
        <f>IF($B22&lt;&gt;"",VLOOKUP($C22,'Setting (4)'!$C$4:$AC$27,COLUMN(),FALSE),"")</f>
        <v/>
      </c>
      <c r="L22" s="133" t="str">
        <f>IF($B22&lt;&gt;"",VLOOKUP($C22,'Setting (4)'!$C$4:$AC$27,COLUMN(),FALSE),"")</f>
        <v/>
      </c>
      <c r="M22" s="133" t="str">
        <f>IF($B22&lt;&gt;"",VLOOKUP($C22,'Setting (4)'!$C$4:$AC$27,COLUMN(),FALSE),"")</f>
        <v/>
      </c>
      <c r="N22" s="133" t="str">
        <f>IF($B22&lt;&gt;"",VLOOKUP($C22,'Setting (4)'!$C$4:$AC$27,COLUMN(),FALSE),"")</f>
        <v/>
      </c>
      <c r="O22" s="133" t="str">
        <f>IF($B22&lt;&gt;"",VLOOKUP($C22,'Setting (4)'!$C$4:$AC$27,COLUMN(),FALSE),"")</f>
        <v/>
      </c>
      <c r="P22" s="133" t="str">
        <f>IF($B22&lt;&gt;"",VLOOKUP($C22,'Setting (4)'!$C$4:$AC$27,COLUMN(),FALSE),"")</f>
        <v/>
      </c>
      <c r="Q22" s="133" t="str">
        <f>IF($B22&lt;&gt;"",VLOOKUP($C22,'Setting (4)'!$C$4:$AC$27,COLUMN(),FALSE),"")</f>
        <v/>
      </c>
      <c r="R22" s="133" t="str">
        <f>IF($B22&lt;&gt;"",VLOOKUP($C22,'Setting (4)'!$C$4:$AC$27,COLUMN(),FALSE),"")</f>
        <v/>
      </c>
      <c r="S22" s="133" t="str">
        <f>IF($B22&lt;&gt;"",VLOOKUP($C22,'Setting (4)'!$C$4:$AC$27,COLUMN(),FALSE),"")</f>
        <v/>
      </c>
      <c r="T22" s="133" t="str">
        <f>IF($B22&lt;&gt;"",VLOOKUP($C22,'Setting (4)'!$C$4:$AC$27,COLUMN(),FALSE),"")</f>
        <v/>
      </c>
      <c r="U22" s="133" t="str">
        <f>IF($B22&lt;&gt;"",VLOOKUP($C22,'Setting (4)'!$C$4:$AC$27,COLUMN(),FALSE),"")</f>
        <v/>
      </c>
      <c r="V22" s="133" t="str">
        <f>IF($B22&lt;&gt;"",VLOOKUP($C22,'Setting (4)'!$C$4:$AC$27,COLUMN(),FALSE),"")</f>
        <v/>
      </c>
      <c r="W22" s="133" t="str">
        <f>IF($B22&lt;&gt;"",VLOOKUP($C22,'Setting (4)'!$C$4:$AC$27,COLUMN(),FALSE),"")</f>
        <v/>
      </c>
      <c r="X22" s="133" t="str">
        <f>IF($B22&lt;&gt;"",VLOOKUP($C22,'Setting (4)'!$C$4:$AC$27,COLUMN(),FALSE),"")</f>
        <v/>
      </c>
      <c r="Y22" s="133" t="str">
        <f>IF($B22&lt;&gt;"",VLOOKUP($C22,'Setting (4)'!$C$4:$AC$27,COLUMN(),FALSE),"")</f>
        <v/>
      </c>
      <c r="Z22" s="133" t="str">
        <f>IF($B22&lt;&gt;"",VLOOKUP($C22,'Setting (4)'!$C$4:$AC$27,COLUMN(),FALSE),"")</f>
        <v/>
      </c>
      <c r="AA22" s="133" t="str">
        <f>IF($B22&lt;&gt;"",VLOOKUP($C22,'Setting (4)'!$C$4:$AC$27,COLUMN(),FALSE),"")</f>
        <v/>
      </c>
    </row>
    <row r="23" spans="2:27">
      <c r="B23" s="132" t="str">
        <f>IF(B22&lt;&gt;"",IF(B22='Initial Setup (4)'!$B$2,"",B22+1),"")</f>
        <v/>
      </c>
      <c r="C23" s="130" t="str">
        <f>IF(B23&lt;&gt;"",VLOOKUP(B23,'Setting (4)'!B$4:AC$27,2,FALSE),"")</f>
        <v/>
      </c>
      <c r="D23" s="133" t="str">
        <f>IF($B23&lt;&gt;"",VLOOKUP($C23,'Setting (4)'!$C$4:$AC$27,COLUMN(),FALSE),"")</f>
        <v/>
      </c>
      <c r="E23" s="133" t="str">
        <f>IF($B23&lt;&gt;"",VLOOKUP($C23,'Setting (4)'!$C$4:$AC$27,COLUMN(),FALSE),"")</f>
        <v/>
      </c>
      <c r="F23" s="133" t="str">
        <f>IF($B23&lt;&gt;"",VLOOKUP($C23,'Setting (4)'!$C$4:$AC$27,COLUMN(),FALSE),"")</f>
        <v/>
      </c>
      <c r="G23" s="133" t="str">
        <f>IF($B23&lt;&gt;"",VLOOKUP($C23,'Setting (4)'!$C$4:$AC$27,COLUMN(),FALSE),"")</f>
        <v/>
      </c>
      <c r="H23" s="133" t="str">
        <f>IF($B23&lt;&gt;"",VLOOKUP($C23,'Setting (4)'!$C$4:$AC$27,COLUMN(),FALSE),"")</f>
        <v/>
      </c>
      <c r="I23" s="133" t="str">
        <f>IF($B23&lt;&gt;"",VLOOKUP($C23,'Setting (4)'!$C$4:$AC$27,COLUMN(),FALSE),"")</f>
        <v/>
      </c>
      <c r="J23" s="133" t="str">
        <f>IF($B23&lt;&gt;"",VLOOKUP($C23,'Setting (4)'!$C$4:$AC$27,COLUMN(),FALSE),"")</f>
        <v/>
      </c>
      <c r="K23" s="134" t="str">
        <f>IF($B23&lt;&gt;"",VLOOKUP($C23,'Setting (4)'!$C$4:$AC$27,COLUMN(),FALSE),"")</f>
        <v/>
      </c>
      <c r="L23" s="133" t="str">
        <f>IF($B23&lt;&gt;"",VLOOKUP($C23,'Setting (4)'!$C$4:$AC$27,COLUMN(),FALSE),"")</f>
        <v/>
      </c>
      <c r="M23" s="133" t="str">
        <f>IF($B23&lt;&gt;"",VLOOKUP($C23,'Setting (4)'!$C$4:$AC$27,COLUMN(),FALSE),"")</f>
        <v/>
      </c>
      <c r="N23" s="133" t="str">
        <f>IF($B23&lt;&gt;"",VLOOKUP($C23,'Setting (4)'!$C$4:$AC$27,COLUMN(),FALSE),"")</f>
        <v/>
      </c>
      <c r="O23" s="133" t="str">
        <f>IF($B23&lt;&gt;"",VLOOKUP($C23,'Setting (4)'!$C$4:$AC$27,COLUMN(),FALSE),"")</f>
        <v/>
      </c>
      <c r="P23" s="133" t="str">
        <f>IF($B23&lt;&gt;"",VLOOKUP($C23,'Setting (4)'!$C$4:$AC$27,COLUMN(),FALSE),"")</f>
        <v/>
      </c>
      <c r="Q23" s="133" t="str">
        <f>IF($B23&lt;&gt;"",VLOOKUP($C23,'Setting (4)'!$C$4:$AC$27,COLUMN(),FALSE),"")</f>
        <v/>
      </c>
      <c r="R23" s="133" t="str">
        <f>IF($B23&lt;&gt;"",VLOOKUP($C23,'Setting (4)'!$C$4:$AC$27,COLUMN(),FALSE),"")</f>
        <v/>
      </c>
      <c r="S23" s="133" t="str">
        <f>IF($B23&lt;&gt;"",VLOOKUP($C23,'Setting (4)'!$C$4:$AC$27,COLUMN(),FALSE),"")</f>
        <v/>
      </c>
      <c r="T23" s="133" t="str">
        <f>IF($B23&lt;&gt;"",VLOOKUP($C23,'Setting (4)'!$C$4:$AC$27,COLUMN(),FALSE),"")</f>
        <v/>
      </c>
      <c r="U23" s="133" t="str">
        <f>IF($B23&lt;&gt;"",VLOOKUP($C23,'Setting (4)'!$C$4:$AC$27,COLUMN(),FALSE),"")</f>
        <v/>
      </c>
      <c r="V23" s="133" t="str">
        <f>IF($B23&lt;&gt;"",VLOOKUP($C23,'Setting (4)'!$C$4:$AC$27,COLUMN(),FALSE),"")</f>
        <v/>
      </c>
      <c r="W23" s="133" t="str">
        <f>IF($B23&lt;&gt;"",VLOOKUP($C23,'Setting (4)'!$C$4:$AC$27,COLUMN(),FALSE),"")</f>
        <v/>
      </c>
      <c r="X23" s="133" t="str">
        <f>IF($B23&lt;&gt;"",VLOOKUP($C23,'Setting (4)'!$C$4:$AC$27,COLUMN(),FALSE),"")</f>
        <v/>
      </c>
      <c r="Y23" s="133" t="str">
        <f>IF($B23&lt;&gt;"",VLOOKUP($C23,'Setting (4)'!$C$4:$AC$27,COLUMN(),FALSE),"")</f>
        <v/>
      </c>
      <c r="Z23" s="133" t="str">
        <f>IF($B23&lt;&gt;"",VLOOKUP($C23,'Setting (4)'!$C$4:$AC$27,COLUMN(),FALSE),"")</f>
        <v/>
      </c>
      <c r="AA23" s="133" t="str">
        <f>IF($B23&lt;&gt;"",VLOOKUP($C23,'Setting (4)'!$C$4:$AC$27,COLUMN(),FALSE),"")</f>
        <v/>
      </c>
    </row>
    <row r="24" spans="2:27">
      <c r="B24" s="132" t="str">
        <f>IF(B23&lt;&gt;"",IF(B23='Initial Setup (4)'!$B$2,"",B23+1),"")</f>
        <v/>
      </c>
      <c r="C24" s="130" t="str">
        <f>IF(B24&lt;&gt;"",VLOOKUP(B24,'Setting (4)'!B$4:AC$27,2,FALSE),"")</f>
        <v/>
      </c>
      <c r="D24" s="133" t="str">
        <f>IF($B24&lt;&gt;"",VLOOKUP($C24,'Setting (4)'!$C$4:$AC$27,COLUMN(),FALSE),"")</f>
        <v/>
      </c>
      <c r="E24" s="133" t="str">
        <f>IF($B24&lt;&gt;"",VLOOKUP($C24,'Setting (4)'!$C$4:$AC$27,COLUMN(),FALSE),"")</f>
        <v/>
      </c>
      <c r="F24" s="133" t="str">
        <f>IF($B24&lt;&gt;"",VLOOKUP($C24,'Setting (4)'!$C$4:$AC$27,COLUMN(),FALSE),"")</f>
        <v/>
      </c>
      <c r="G24" s="133" t="str">
        <f>IF($B24&lt;&gt;"",VLOOKUP($C24,'Setting (4)'!$C$4:$AC$27,COLUMN(),FALSE),"")</f>
        <v/>
      </c>
      <c r="H24" s="133" t="str">
        <f>IF($B24&lt;&gt;"",VLOOKUP($C24,'Setting (4)'!$C$4:$AC$27,COLUMN(),FALSE),"")</f>
        <v/>
      </c>
      <c r="I24" s="133" t="str">
        <f>IF($B24&lt;&gt;"",VLOOKUP($C24,'Setting (4)'!$C$4:$AC$27,COLUMN(),FALSE),"")</f>
        <v/>
      </c>
      <c r="J24" s="133" t="str">
        <f>IF($B24&lt;&gt;"",VLOOKUP($C24,'Setting (4)'!$C$4:$AC$27,COLUMN(),FALSE),"")</f>
        <v/>
      </c>
      <c r="K24" s="134" t="str">
        <f>IF($B24&lt;&gt;"",VLOOKUP($C24,'Setting (4)'!$C$4:$AC$27,COLUMN(),FALSE),"")</f>
        <v/>
      </c>
      <c r="L24" s="133" t="str">
        <f>IF($B24&lt;&gt;"",VLOOKUP($C24,'Setting (4)'!$C$4:$AC$27,COLUMN(),FALSE),"")</f>
        <v/>
      </c>
      <c r="M24" s="133" t="str">
        <f>IF($B24&lt;&gt;"",VLOOKUP($C24,'Setting (4)'!$C$4:$AC$27,COLUMN(),FALSE),"")</f>
        <v/>
      </c>
      <c r="N24" s="133" t="str">
        <f>IF($B24&lt;&gt;"",VLOOKUP($C24,'Setting (4)'!$C$4:$AC$27,COLUMN(),FALSE),"")</f>
        <v/>
      </c>
      <c r="O24" s="133" t="str">
        <f>IF($B24&lt;&gt;"",VLOOKUP($C24,'Setting (4)'!$C$4:$AC$27,COLUMN(),FALSE),"")</f>
        <v/>
      </c>
      <c r="P24" s="133" t="str">
        <f>IF($B24&lt;&gt;"",VLOOKUP($C24,'Setting (4)'!$C$4:$AC$27,COLUMN(),FALSE),"")</f>
        <v/>
      </c>
      <c r="Q24" s="133" t="str">
        <f>IF($B24&lt;&gt;"",VLOOKUP($C24,'Setting (4)'!$C$4:$AC$27,COLUMN(),FALSE),"")</f>
        <v/>
      </c>
      <c r="R24" s="133" t="str">
        <f>IF($B24&lt;&gt;"",VLOOKUP($C24,'Setting (4)'!$C$4:$AC$27,COLUMN(),FALSE),"")</f>
        <v/>
      </c>
      <c r="S24" s="133" t="str">
        <f>IF($B24&lt;&gt;"",VLOOKUP($C24,'Setting (4)'!$C$4:$AC$27,COLUMN(),FALSE),"")</f>
        <v/>
      </c>
      <c r="T24" s="133" t="str">
        <f>IF($B24&lt;&gt;"",VLOOKUP($C24,'Setting (4)'!$C$4:$AC$27,COLUMN(),FALSE),"")</f>
        <v/>
      </c>
      <c r="U24" s="133" t="str">
        <f>IF($B24&lt;&gt;"",VLOOKUP($C24,'Setting (4)'!$C$4:$AC$27,COLUMN(),FALSE),"")</f>
        <v/>
      </c>
      <c r="V24" s="133" t="str">
        <f>IF($B24&lt;&gt;"",VLOOKUP($C24,'Setting (4)'!$C$4:$AC$27,COLUMN(),FALSE),"")</f>
        <v/>
      </c>
      <c r="W24" s="133" t="str">
        <f>IF($B24&lt;&gt;"",VLOOKUP($C24,'Setting (4)'!$C$4:$AC$27,COLUMN(),FALSE),"")</f>
        <v/>
      </c>
      <c r="X24" s="133" t="str">
        <f>IF($B24&lt;&gt;"",VLOOKUP($C24,'Setting (4)'!$C$4:$AC$27,COLUMN(),FALSE),"")</f>
        <v/>
      </c>
      <c r="Y24" s="133" t="str">
        <f>IF($B24&lt;&gt;"",VLOOKUP($C24,'Setting (4)'!$C$4:$AC$27,COLUMN(),FALSE),"")</f>
        <v/>
      </c>
      <c r="Z24" s="133" t="str">
        <f>IF($B24&lt;&gt;"",VLOOKUP($C24,'Setting (4)'!$C$4:$AC$27,COLUMN(),FALSE),"")</f>
        <v/>
      </c>
      <c r="AA24" s="133" t="str">
        <f>IF($B24&lt;&gt;"",VLOOKUP($C24,'Setting (4)'!$C$4:$AC$27,COLUMN(),FALSE),"")</f>
        <v/>
      </c>
    </row>
    <row r="25" spans="2:27">
      <c r="B25" s="132" t="str">
        <f>IF(B24&lt;&gt;"",IF(B24='Initial Setup (4)'!$B$2,"",B24+1),"")</f>
        <v/>
      </c>
      <c r="C25" s="130" t="str">
        <f>IF(B25&lt;&gt;"",VLOOKUP(B25,'Setting (4)'!B$4:AC$27,2,FALSE),"")</f>
        <v/>
      </c>
      <c r="D25" s="133" t="str">
        <f>IF($B25&lt;&gt;"",VLOOKUP($C25,'Setting (4)'!$C$4:$AC$27,COLUMN(),FALSE),"")</f>
        <v/>
      </c>
      <c r="E25" s="133" t="str">
        <f>IF($B25&lt;&gt;"",VLOOKUP($C25,'Setting (4)'!$C$4:$AC$27,COLUMN(),FALSE),"")</f>
        <v/>
      </c>
      <c r="F25" s="133" t="str">
        <f>IF($B25&lt;&gt;"",VLOOKUP($C25,'Setting (4)'!$C$4:$AC$27,COLUMN(),FALSE),"")</f>
        <v/>
      </c>
      <c r="G25" s="133" t="str">
        <f>IF($B25&lt;&gt;"",VLOOKUP($C25,'Setting (4)'!$C$4:$AC$27,COLUMN(),FALSE),"")</f>
        <v/>
      </c>
      <c r="H25" s="133" t="str">
        <f>IF($B25&lt;&gt;"",VLOOKUP($C25,'Setting (4)'!$C$4:$AC$27,COLUMN(),FALSE),"")</f>
        <v/>
      </c>
      <c r="I25" s="133" t="str">
        <f>IF($B25&lt;&gt;"",VLOOKUP($C25,'Setting (4)'!$C$4:$AC$27,COLUMN(),FALSE),"")</f>
        <v/>
      </c>
      <c r="J25" s="133" t="str">
        <f>IF($B25&lt;&gt;"",VLOOKUP($C25,'Setting (4)'!$C$4:$AC$27,COLUMN(),FALSE),"")</f>
        <v/>
      </c>
      <c r="K25" s="134" t="str">
        <f>IF($B25&lt;&gt;"",VLOOKUP($C25,'Setting (4)'!$C$4:$AC$27,COLUMN(),FALSE),"")</f>
        <v/>
      </c>
      <c r="L25" s="133" t="str">
        <f>IF($B25&lt;&gt;"",VLOOKUP($C25,'Setting (4)'!$C$4:$AC$27,COLUMN(),FALSE),"")</f>
        <v/>
      </c>
      <c r="M25" s="133" t="str">
        <f>IF($B25&lt;&gt;"",VLOOKUP($C25,'Setting (4)'!$C$4:$AC$27,COLUMN(),FALSE),"")</f>
        <v/>
      </c>
      <c r="N25" s="133" t="str">
        <f>IF($B25&lt;&gt;"",VLOOKUP($C25,'Setting (4)'!$C$4:$AC$27,COLUMN(),FALSE),"")</f>
        <v/>
      </c>
      <c r="O25" s="133" t="str">
        <f>IF($B25&lt;&gt;"",VLOOKUP($C25,'Setting (4)'!$C$4:$AC$27,COLUMN(),FALSE),"")</f>
        <v/>
      </c>
      <c r="P25" s="133" t="str">
        <f>IF($B25&lt;&gt;"",VLOOKUP($C25,'Setting (4)'!$C$4:$AC$27,COLUMN(),FALSE),"")</f>
        <v/>
      </c>
      <c r="Q25" s="133" t="str">
        <f>IF($B25&lt;&gt;"",VLOOKUP($C25,'Setting (4)'!$C$4:$AC$27,COLUMN(),FALSE),"")</f>
        <v/>
      </c>
      <c r="R25" s="133" t="str">
        <f>IF($B25&lt;&gt;"",VLOOKUP($C25,'Setting (4)'!$C$4:$AC$27,COLUMN(),FALSE),"")</f>
        <v/>
      </c>
      <c r="S25" s="133" t="str">
        <f>IF($B25&lt;&gt;"",VLOOKUP($C25,'Setting (4)'!$C$4:$AC$27,COLUMN(),FALSE),"")</f>
        <v/>
      </c>
      <c r="T25" s="133" t="str">
        <f>IF($B25&lt;&gt;"",VLOOKUP($C25,'Setting (4)'!$C$4:$AC$27,COLUMN(),FALSE),"")</f>
        <v/>
      </c>
      <c r="U25" s="133" t="str">
        <f>IF($B25&lt;&gt;"",VLOOKUP($C25,'Setting (4)'!$C$4:$AC$27,COLUMN(),FALSE),"")</f>
        <v/>
      </c>
      <c r="V25" s="133" t="str">
        <f>IF($B25&lt;&gt;"",VLOOKUP($C25,'Setting (4)'!$C$4:$AC$27,COLUMN(),FALSE),"")</f>
        <v/>
      </c>
      <c r="W25" s="133" t="str">
        <f>IF($B25&lt;&gt;"",VLOOKUP($C25,'Setting (4)'!$C$4:$AC$27,COLUMN(),FALSE),"")</f>
        <v/>
      </c>
      <c r="X25" s="133" t="str">
        <f>IF($B25&lt;&gt;"",VLOOKUP($C25,'Setting (4)'!$C$4:$AC$27,COLUMN(),FALSE),"")</f>
        <v/>
      </c>
      <c r="Y25" s="133" t="str">
        <f>IF($B25&lt;&gt;"",VLOOKUP($C25,'Setting (4)'!$C$4:$AC$27,COLUMN(),FALSE),"")</f>
        <v/>
      </c>
      <c r="Z25" s="133" t="str">
        <f>IF($B25&lt;&gt;"",VLOOKUP($C25,'Setting (4)'!$C$4:$AC$27,COLUMN(),FALSE),"")</f>
        <v/>
      </c>
      <c r="AA25" s="133" t="str">
        <f>IF($B25&lt;&gt;"",VLOOKUP($C25,'Setting (4)'!$C$4:$AC$27,COLUMN(),FALSE),"")</f>
        <v/>
      </c>
    </row>
    <row r="26" spans="2:27">
      <c r="B26" s="132" t="str">
        <f>IF(B25&lt;&gt;"",IF(B25='Initial Setup (4)'!$B$2,"",B25+1),"")</f>
        <v/>
      </c>
      <c r="C26" s="130" t="str">
        <f>IF(B26&lt;&gt;"",VLOOKUP(B26,'Setting (4)'!B$4:AC$27,2,FALSE),"")</f>
        <v/>
      </c>
      <c r="D26" s="133" t="str">
        <f>IF($B26&lt;&gt;"",VLOOKUP($C26,'Setting (4)'!$C$4:$AC$27,COLUMN(),FALSE),"")</f>
        <v/>
      </c>
      <c r="E26" s="133" t="str">
        <f>IF($B26&lt;&gt;"",VLOOKUP($C26,'Setting (4)'!$C$4:$AC$27,COLUMN(),FALSE),"")</f>
        <v/>
      </c>
      <c r="F26" s="133" t="str">
        <f>IF($B26&lt;&gt;"",VLOOKUP($C26,'Setting (4)'!$C$4:$AC$27,COLUMN(),FALSE),"")</f>
        <v/>
      </c>
      <c r="G26" s="133" t="str">
        <f>IF($B26&lt;&gt;"",VLOOKUP($C26,'Setting (4)'!$C$4:$AC$27,COLUMN(),FALSE),"")</f>
        <v/>
      </c>
      <c r="H26" s="133" t="str">
        <f>IF($B26&lt;&gt;"",VLOOKUP($C26,'Setting (4)'!$C$4:$AC$27,COLUMN(),FALSE),"")</f>
        <v/>
      </c>
      <c r="I26" s="133" t="str">
        <f>IF($B26&lt;&gt;"",VLOOKUP($C26,'Setting (4)'!$C$4:$AC$27,COLUMN(),FALSE),"")</f>
        <v/>
      </c>
      <c r="J26" s="133" t="str">
        <f>IF($B26&lt;&gt;"",VLOOKUP($C26,'Setting (4)'!$C$4:$AC$27,COLUMN(),FALSE),"")</f>
        <v/>
      </c>
      <c r="K26" s="134" t="str">
        <f>IF($B26&lt;&gt;"",VLOOKUP($C26,'Setting (4)'!$C$4:$AC$27,COLUMN(),FALSE),"")</f>
        <v/>
      </c>
      <c r="L26" s="133" t="str">
        <f>IF($B26&lt;&gt;"",VLOOKUP($C26,'Setting (4)'!$C$4:$AC$27,COLUMN(),FALSE),"")</f>
        <v/>
      </c>
      <c r="M26" s="133" t="str">
        <f>IF($B26&lt;&gt;"",VLOOKUP($C26,'Setting (4)'!$C$4:$AC$27,COLUMN(),FALSE),"")</f>
        <v/>
      </c>
      <c r="N26" s="133" t="str">
        <f>IF($B26&lt;&gt;"",VLOOKUP($C26,'Setting (4)'!$C$4:$AC$27,COLUMN(),FALSE),"")</f>
        <v/>
      </c>
      <c r="O26" s="133" t="str">
        <f>IF($B26&lt;&gt;"",VLOOKUP($C26,'Setting (4)'!$C$4:$AC$27,COLUMN(),FALSE),"")</f>
        <v/>
      </c>
      <c r="P26" s="133" t="str">
        <f>IF($B26&lt;&gt;"",VLOOKUP($C26,'Setting (4)'!$C$4:$AC$27,COLUMN(),FALSE),"")</f>
        <v/>
      </c>
      <c r="Q26" s="133" t="str">
        <f>IF($B26&lt;&gt;"",VLOOKUP($C26,'Setting (4)'!$C$4:$AC$27,COLUMN(),FALSE),"")</f>
        <v/>
      </c>
      <c r="R26" s="133" t="str">
        <f>IF($B26&lt;&gt;"",VLOOKUP($C26,'Setting (4)'!$C$4:$AC$27,COLUMN(),FALSE),"")</f>
        <v/>
      </c>
      <c r="S26" s="133" t="str">
        <f>IF($B26&lt;&gt;"",VLOOKUP($C26,'Setting (4)'!$C$4:$AC$27,COLUMN(),FALSE),"")</f>
        <v/>
      </c>
      <c r="T26" s="133" t="str">
        <f>IF($B26&lt;&gt;"",VLOOKUP($C26,'Setting (4)'!$C$4:$AC$27,COLUMN(),FALSE),"")</f>
        <v/>
      </c>
      <c r="U26" s="133" t="str">
        <f>IF($B26&lt;&gt;"",VLOOKUP($C26,'Setting (4)'!$C$4:$AC$27,COLUMN(),FALSE),"")</f>
        <v/>
      </c>
      <c r="V26" s="133" t="str">
        <f>IF($B26&lt;&gt;"",VLOOKUP($C26,'Setting (4)'!$C$4:$AC$27,COLUMN(),FALSE),"")</f>
        <v/>
      </c>
      <c r="W26" s="133" t="str">
        <f>IF($B26&lt;&gt;"",VLOOKUP($C26,'Setting (4)'!$C$4:$AC$27,COLUMN(),FALSE),"")</f>
        <v/>
      </c>
      <c r="X26" s="133" t="str">
        <f>IF($B26&lt;&gt;"",VLOOKUP($C26,'Setting (4)'!$C$4:$AC$27,COLUMN(),FALSE),"")</f>
        <v/>
      </c>
      <c r="Y26" s="133" t="str">
        <f>IF($B26&lt;&gt;"",VLOOKUP($C26,'Setting (4)'!$C$4:$AC$27,COLUMN(),FALSE),"")</f>
        <v/>
      </c>
      <c r="Z26" s="133" t="str">
        <f>IF($B26&lt;&gt;"",VLOOKUP($C26,'Setting (4)'!$C$4:$AC$27,COLUMN(),FALSE),"")</f>
        <v/>
      </c>
      <c r="AA26" s="133" t="str">
        <f>IF($B26&lt;&gt;"",VLOOKUP($C26,'Setting (4)'!$C$4:$AC$27,COLUMN(),FALSE),"")</f>
        <v/>
      </c>
    </row>
    <row r="27" spans="2:27">
      <c r="B27" s="132" t="str">
        <f>IF(B26&lt;&gt;"",IF(B26='Initial Setup (4)'!$B$2,"",B26+1),"")</f>
        <v/>
      </c>
      <c r="C27" s="130" t="str">
        <f>IF(B27&lt;&gt;"",VLOOKUP(B27,'Setting (4)'!B$4:AC$27,2,FALSE),"")</f>
        <v/>
      </c>
      <c r="D27" s="133" t="str">
        <f>IF($B27&lt;&gt;"",VLOOKUP($C27,'Setting (4)'!$C$4:$AC$27,COLUMN(),FALSE),"")</f>
        <v/>
      </c>
      <c r="E27" s="133" t="str">
        <f>IF($B27&lt;&gt;"",VLOOKUP($C27,'Setting (4)'!$C$4:$AC$27,COLUMN(),FALSE),"")</f>
        <v/>
      </c>
      <c r="F27" s="133" t="str">
        <f>IF($B27&lt;&gt;"",VLOOKUP($C27,'Setting (4)'!$C$4:$AC$27,COLUMN(),FALSE),"")</f>
        <v/>
      </c>
      <c r="G27" s="133" t="str">
        <f>IF($B27&lt;&gt;"",VLOOKUP($C27,'Setting (4)'!$C$4:$AC$27,COLUMN(),FALSE),"")</f>
        <v/>
      </c>
      <c r="H27" s="133" t="str">
        <f>IF($B27&lt;&gt;"",VLOOKUP($C27,'Setting (4)'!$C$4:$AC$27,COLUMN(),FALSE),"")</f>
        <v/>
      </c>
      <c r="I27" s="133" t="str">
        <f>IF($B27&lt;&gt;"",VLOOKUP($C27,'Setting (4)'!$C$4:$AC$27,COLUMN(),FALSE),"")</f>
        <v/>
      </c>
      <c r="J27" s="133" t="str">
        <f>IF($B27&lt;&gt;"",VLOOKUP($C27,'Setting (4)'!$C$4:$AC$27,COLUMN(),FALSE),"")</f>
        <v/>
      </c>
      <c r="K27" s="134" t="str">
        <f>IF($B27&lt;&gt;"",VLOOKUP($C27,'Setting (4)'!$C$4:$AC$27,COLUMN(),FALSE),"")</f>
        <v/>
      </c>
      <c r="L27" s="133" t="str">
        <f>IF($B27&lt;&gt;"",VLOOKUP($C27,'Setting (4)'!$C$4:$AC$27,COLUMN(),FALSE),"")</f>
        <v/>
      </c>
      <c r="M27" s="133" t="str">
        <f>IF($B27&lt;&gt;"",VLOOKUP($C27,'Setting (4)'!$C$4:$AC$27,COLUMN(),FALSE),"")</f>
        <v/>
      </c>
      <c r="N27" s="133" t="str">
        <f>IF($B27&lt;&gt;"",VLOOKUP($C27,'Setting (4)'!$C$4:$AC$27,COLUMN(),FALSE),"")</f>
        <v/>
      </c>
      <c r="O27" s="133" t="str">
        <f>IF($B27&lt;&gt;"",VLOOKUP($C27,'Setting (4)'!$C$4:$AC$27,COLUMN(),FALSE),"")</f>
        <v/>
      </c>
      <c r="P27" s="133" t="str">
        <f>IF($B27&lt;&gt;"",VLOOKUP($C27,'Setting (4)'!$C$4:$AC$27,COLUMN(),FALSE),"")</f>
        <v/>
      </c>
      <c r="Q27" s="133" t="str">
        <f>IF($B27&lt;&gt;"",VLOOKUP($C27,'Setting (4)'!$C$4:$AC$27,COLUMN(),FALSE),"")</f>
        <v/>
      </c>
      <c r="R27" s="133" t="str">
        <f>IF($B27&lt;&gt;"",VLOOKUP($C27,'Setting (4)'!$C$4:$AC$27,COLUMN(),FALSE),"")</f>
        <v/>
      </c>
      <c r="S27" s="133" t="str">
        <f>IF($B27&lt;&gt;"",VLOOKUP($C27,'Setting (4)'!$C$4:$AC$27,COLUMN(),FALSE),"")</f>
        <v/>
      </c>
      <c r="T27" s="133" t="str">
        <f>IF($B27&lt;&gt;"",VLOOKUP($C27,'Setting (4)'!$C$4:$AC$27,COLUMN(),FALSE),"")</f>
        <v/>
      </c>
      <c r="U27" s="133" t="str">
        <f>IF($B27&lt;&gt;"",VLOOKUP($C27,'Setting (4)'!$C$4:$AC$27,COLUMN(),FALSE),"")</f>
        <v/>
      </c>
      <c r="V27" s="133" t="str">
        <f>IF($B27&lt;&gt;"",VLOOKUP($C27,'Setting (4)'!$C$4:$AC$27,COLUMN(),FALSE),"")</f>
        <v/>
      </c>
      <c r="W27" s="133" t="str">
        <f>IF($B27&lt;&gt;"",VLOOKUP($C27,'Setting (4)'!$C$4:$AC$27,COLUMN(),FALSE),"")</f>
        <v/>
      </c>
      <c r="X27" s="133" t="str">
        <f>IF($B27&lt;&gt;"",VLOOKUP($C27,'Setting (4)'!$C$4:$AC$27,COLUMN(),FALSE),"")</f>
        <v/>
      </c>
      <c r="Y27" s="133" t="str">
        <f>IF($B27&lt;&gt;"",VLOOKUP($C27,'Setting (4)'!$C$4:$AC$27,COLUMN(),FALSE),"")</f>
        <v/>
      </c>
      <c r="Z27" s="133" t="str">
        <f>IF($B27&lt;&gt;"",VLOOKUP($C27,'Setting (4)'!$C$4:$AC$27,COLUMN(),FALSE),"")</f>
        <v/>
      </c>
      <c r="AA27" s="133" t="str">
        <f>IF($B27&lt;&gt;"",VLOOKUP($C27,'Setting (4)'!$C$4:$AC$27,COLUMN(),FALSE),"")</f>
        <v/>
      </c>
    </row>
    <row r="28" spans="2:27">
      <c r="B28" s="132" t="str">
        <f>IF(B27&lt;&gt;"",IF(B27='Initial Setup (4)'!$B$2,"",B27+1),"")</f>
        <v/>
      </c>
      <c r="C28" s="130" t="str">
        <f>IF(B28&lt;&gt;"",VLOOKUP(B28,'Setting (4)'!B$4:AC$27,2,FALSE),"")</f>
        <v/>
      </c>
      <c r="D28" s="133" t="str">
        <f>IF($B28&lt;&gt;"",VLOOKUP($C28,'Setting (4)'!$C$4:$AC$27,COLUMN(),FALSE),"")</f>
        <v/>
      </c>
      <c r="E28" s="133" t="str">
        <f>IF($B28&lt;&gt;"",VLOOKUP($C28,'Setting (4)'!$C$4:$AC$27,COLUMN(),FALSE),"")</f>
        <v/>
      </c>
      <c r="F28" s="133" t="str">
        <f>IF($B28&lt;&gt;"",VLOOKUP($C28,'Setting (4)'!$C$4:$AC$27,COLUMN(),FALSE),"")</f>
        <v/>
      </c>
      <c r="G28" s="133" t="str">
        <f>IF($B28&lt;&gt;"",VLOOKUP($C28,'Setting (4)'!$C$4:$AC$27,COLUMN(),FALSE),"")</f>
        <v/>
      </c>
      <c r="H28" s="133" t="str">
        <f>IF($B28&lt;&gt;"",VLOOKUP($C28,'Setting (4)'!$C$4:$AC$27,COLUMN(),FALSE),"")</f>
        <v/>
      </c>
      <c r="I28" s="133" t="str">
        <f>IF($B28&lt;&gt;"",VLOOKUP($C28,'Setting (4)'!$C$4:$AC$27,COLUMN(),FALSE),"")</f>
        <v/>
      </c>
      <c r="J28" s="133" t="str">
        <f>IF($B28&lt;&gt;"",VLOOKUP($C28,'Setting (4)'!$C$4:$AC$27,COLUMN(),FALSE),"")</f>
        <v/>
      </c>
      <c r="K28" s="134" t="str">
        <f>IF($B28&lt;&gt;"",VLOOKUP($C28,'Setting (4)'!$C$4:$AC$27,COLUMN(),FALSE),"")</f>
        <v/>
      </c>
      <c r="L28" s="133" t="str">
        <f>IF($B28&lt;&gt;"",VLOOKUP($C28,'Setting (4)'!$C$4:$AC$27,COLUMN(),FALSE),"")</f>
        <v/>
      </c>
      <c r="M28" s="133" t="str">
        <f>IF($B28&lt;&gt;"",VLOOKUP($C28,'Setting (4)'!$C$4:$AC$27,COLUMN(),FALSE),"")</f>
        <v/>
      </c>
      <c r="N28" s="133" t="str">
        <f>IF($B28&lt;&gt;"",VLOOKUP($C28,'Setting (4)'!$C$4:$AC$27,COLUMN(),FALSE),"")</f>
        <v/>
      </c>
      <c r="O28" s="133" t="str">
        <f>IF($B28&lt;&gt;"",VLOOKUP($C28,'Setting (4)'!$C$4:$AC$27,COLUMN(),FALSE),"")</f>
        <v/>
      </c>
      <c r="P28" s="133" t="str">
        <f>IF($B28&lt;&gt;"",VLOOKUP($C28,'Setting (4)'!$C$4:$AC$27,COLUMN(),FALSE),"")</f>
        <v/>
      </c>
      <c r="Q28" s="133" t="str">
        <f>IF($B28&lt;&gt;"",VLOOKUP($C28,'Setting (4)'!$C$4:$AC$27,COLUMN(),FALSE),"")</f>
        <v/>
      </c>
      <c r="R28" s="133" t="str">
        <f>IF($B28&lt;&gt;"",VLOOKUP($C28,'Setting (4)'!$C$4:$AC$27,COLUMN(),FALSE),"")</f>
        <v/>
      </c>
      <c r="S28" s="133" t="str">
        <f>IF($B28&lt;&gt;"",VLOOKUP($C28,'Setting (4)'!$C$4:$AC$27,COLUMN(),FALSE),"")</f>
        <v/>
      </c>
      <c r="T28" s="133" t="str">
        <f>IF($B28&lt;&gt;"",VLOOKUP($C28,'Setting (4)'!$C$4:$AC$27,COLUMN(),FALSE),"")</f>
        <v/>
      </c>
      <c r="U28" s="133" t="str">
        <f>IF($B28&lt;&gt;"",VLOOKUP($C28,'Setting (4)'!$C$4:$AC$27,COLUMN(),FALSE),"")</f>
        <v/>
      </c>
      <c r="V28" s="133" t="str">
        <f>IF($B28&lt;&gt;"",VLOOKUP($C28,'Setting (4)'!$C$4:$AC$27,COLUMN(),FALSE),"")</f>
        <v/>
      </c>
      <c r="W28" s="133" t="str">
        <f>IF($B28&lt;&gt;"",VLOOKUP($C28,'Setting (4)'!$C$4:$AC$27,COLUMN(),FALSE),"")</f>
        <v/>
      </c>
      <c r="X28" s="133" t="str">
        <f>IF($B28&lt;&gt;"",VLOOKUP($C28,'Setting (4)'!$C$4:$AC$27,COLUMN(),FALSE),"")</f>
        <v/>
      </c>
      <c r="Y28" s="133" t="str">
        <f>IF($B28&lt;&gt;"",VLOOKUP($C28,'Setting (4)'!$C$4:$AC$27,COLUMN(),FALSE),"")</f>
        <v/>
      </c>
      <c r="Z28" s="133" t="str">
        <f>IF($B28&lt;&gt;"",VLOOKUP($C28,'Setting (4)'!$C$4:$AC$27,COLUMN(),FALSE),"")</f>
        <v/>
      </c>
      <c r="AA28" s="133" t="str">
        <f>IF($B28&lt;&gt;"",VLOOKUP($C28,'Setting (4)'!$C$4:$AC$27,COLUMN(),FALSE),"")</f>
        <v/>
      </c>
    </row>
    <row r="29" spans="2:27">
      <c r="B29" s="132" t="str">
        <f>IF(B28&lt;&gt;"",IF(B28='Initial Setup (4)'!$B$2,"",B28+1),"")</f>
        <v/>
      </c>
      <c r="C29" s="130" t="str">
        <f>IF(B29&lt;&gt;"",VLOOKUP(B29,'Setting (4)'!B$4:AC$27,2,FALSE),"")</f>
        <v/>
      </c>
      <c r="D29" s="133" t="str">
        <f>IF($B29&lt;&gt;"",VLOOKUP($C29,'Setting (4)'!$C$4:$AC$27,COLUMN(),FALSE),"")</f>
        <v/>
      </c>
      <c r="E29" s="133" t="str">
        <f>IF($B29&lt;&gt;"",VLOOKUP($C29,'Setting (4)'!$C$4:$AC$27,COLUMN(),FALSE),"")</f>
        <v/>
      </c>
      <c r="F29" s="133" t="str">
        <f>IF($B29&lt;&gt;"",VLOOKUP($C29,'Setting (4)'!$C$4:$AC$27,COLUMN(),FALSE),"")</f>
        <v/>
      </c>
      <c r="G29" s="133" t="str">
        <f>IF($B29&lt;&gt;"",VLOOKUP($C29,'Setting (4)'!$C$4:$AC$27,COLUMN(),FALSE),"")</f>
        <v/>
      </c>
      <c r="H29" s="133" t="str">
        <f>IF($B29&lt;&gt;"",VLOOKUP($C29,'Setting (4)'!$C$4:$AC$27,COLUMN(),FALSE),"")</f>
        <v/>
      </c>
      <c r="I29" s="133" t="str">
        <f>IF($B29&lt;&gt;"",VLOOKUP($C29,'Setting (4)'!$C$4:$AC$27,COLUMN(),FALSE),"")</f>
        <v/>
      </c>
      <c r="J29" s="133" t="str">
        <f>IF($B29&lt;&gt;"",VLOOKUP($C29,'Setting (4)'!$C$4:$AC$27,COLUMN(),FALSE),"")</f>
        <v/>
      </c>
      <c r="K29" s="134" t="str">
        <f>IF($B29&lt;&gt;"",VLOOKUP($C29,'Setting (4)'!$C$4:$AC$27,COLUMN(),FALSE),"")</f>
        <v/>
      </c>
      <c r="L29" s="133" t="str">
        <f>IF($B29&lt;&gt;"",VLOOKUP($C29,'Setting (4)'!$C$4:$AC$27,COLUMN(),FALSE),"")</f>
        <v/>
      </c>
      <c r="M29" s="133" t="str">
        <f>IF($B29&lt;&gt;"",VLOOKUP($C29,'Setting (4)'!$C$4:$AC$27,COLUMN(),FALSE),"")</f>
        <v/>
      </c>
      <c r="N29" s="133" t="str">
        <f>IF($B29&lt;&gt;"",VLOOKUP($C29,'Setting (4)'!$C$4:$AC$27,COLUMN(),FALSE),"")</f>
        <v/>
      </c>
      <c r="O29" s="133" t="str">
        <f>IF($B29&lt;&gt;"",VLOOKUP($C29,'Setting (4)'!$C$4:$AC$27,COLUMN(),FALSE),"")</f>
        <v/>
      </c>
      <c r="P29" s="133" t="str">
        <f>IF($B29&lt;&gt;"",VLOOKUP($C29,'Setting (4)'!$C$4:$AC$27,COLUMN(),FALSE),"")</f>
        <v/>
      </c>
      <c r="Q29" s="133" t="str">
        <f>IF($B29&lt;&gt;"",VLOOKUP($C29,'Setting (4)'!$C$4:$AC$27,COLUMN(),FALSE),"")</f>
        <v/>
      </c>
      <c r="R29" s="133" t="str">
        <f>IF($B29&lt;&gt;"",VLOOKUP($C29,'Setting (4)'!$C$4:$AC$27,COLUMN(),FALSE),"")</f>
        <v/>
      </c>
      <c r="S29" s="133" t="str">
        <f>IF($B29&lt;&gt;"",VLOOKUP($C29,'Setting (4)'!$C$4:$AC$27,COLUMN(),FALSE),"")</f>
        <v/>
      </c>
      <c r="T29" s="133" t="str">
        <f>IF($B29&lt;&gt;"",VLOOKUP($C29,'Setting (4)'!$C$4:$AC$27,COLUMN(),FALSE),"")</f>
        <v/>
      </c>
      <c r="U29" s="133" t="str">
        <f>IF($B29&lt;&gt;"",VLOOKUP($C29,'Setting (4)'!$C$4:$AC$27,COLUMN(),FALSE),"")</f>
        <v/>
      </c>
      <c r="V29" s="133" t="str">
        <f>IF($B29&lt;&gt;"",VLOOKUP($C29,'Setting (4)'!$C$4:$AC$27,COLUMN(),FALSE),"")</f>
        <v/>
      </c>
      <c r="W29" s="133" t="str">
        <f>IF($B29&lt;&gt;"",VLOOKUP($C29,'Setting (4)'!$C$4:$AC$27,COLUMN(),FALSE),"")</f>
        <v/>
      </c>
      <c r="X29" s="133" t="str">
        <f>IF($B29&lt;&gt;"",VLOOKUP($C29,'Setting (4)'!$C$4:$AC$27,COLUMN(),FALSE),"")</f>
        <v/>
      </c>
      <c r="Y29" s="133" t="str">
        <f>IF($B29&lt;&gt;"",VLOOKUP($C29,'Setting (4)'!$C$4:$AC$27,COLUMN(),FALSE),"")</f>
        <v/>
      </c>
      <c r="Z29" s="133" t="str">
        <f>IF($B29&lt;&gt;"",VLOOKUP($C29,'Setting (4)'!$C$4:$AC$27,COLUMN(),FALSE),"")</f>
        <v/>
      </c>
      <c r="AA29" s="133" t="str">
        <f>IF($B29&lt;&gt;"",VLOOKUP($C29,'Setting (4)'!$C$4:$AC$27,COLUMN(),FALSE),"")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131" priority="1" stopIfTrue="1">
      <formula>$B6&lt;&gt;""</formula>
    </cfRule>
  </conditionalFormatting>
  <conditionalFormatting sqref="B6">
    <cfRule type="expression" dxfId="130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L10" sqref="L10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4</v>
      </c>
      <c r="C4" s="128" t="str">
        <f>IF('Initial Setup (4)'!D3&lt;&gt;"",'Initial Setup (4)'!E3,0)</f>
        <v>ATALANTA (ITA)</v>
      </c>
      <c r="D4" s="133">
        <f>'Initial Setup (4)'!B2</f>
        <v>9</v>
      </c>
      <c r="E4" s="133">
        <f>COUNTIF('Fixtures and Results (4)'!D:D,'Setting (4)'!C4)+COUNTIF('Fixtures and Results (4)'!G:G,'Setting (4)'!C4)</f>
        <v>9</v>
      </c>
      <c r="F4" s="132">
        <f t="shared" ref="F4:F23" si="1">G4+H4+I4</f>
        <v>4</v>
      </c>
      <c r="G4" s="132">
        <f t="shared" ref="G4:K23" si="2">O4+W4</f>
        <v>1</v>
      </c>
      <c r="H4" s="132">
        <f t="shared" si="2"/>
        <v>2</v>
      </c>
      <c r="I4" s="132">
        <f t="shared" si="2"/>
        <v>1</v>
      </c>
      <c r="J4" s="132">
        <f t="shared" si="2"/>
        <v>3</v>
      </c>
      <c r="K4" s="132">
        <f t="shared" si="2"/>
        <v>2</v>
      </c>
      <c r="L4" s="132">
        <f>IF(D4&lt;1,-100,T4+AB4)</f>
        <v>1</v>
      </c>
      <c r="M4" s="132">
        <f>U4+AC4-ABS('Deduction (4)'!D3)</f>
        <v>5</v>
      </c>
      <c r="N4" s="132">
        <f t="shared" ref="N4:N23" si="3">O4+P4+Q4</f>
        <v>2</v>
      </c>
      <c r="O4" s="132">
        <f>SUMPRODUCT(('Fixtures and Results (4)'!D$3:D$382='Setting (4)'!C4)*('Fixtures and Results (4)'!E$3:E$382&gt;'Fixtures and Results (4)'!F$3:F$382))</f>
        <v>0</v>
      </c>
      <c r="P4" s="132">
        <f>SUMPRODUCT(('Fixtures and Results (4)'!D$3:D$382='Setting (4)'!C4)*('Fixtures and Results (4)'!E$3:E$382='Fixtures and Results (4)'!F$3:F$382)*('Fixtures and Results (4)'!E$3:E$382&lt;&gt;""))</f>
        <v>2</v>
      </c>
      <c r="Q4" s="132">
        <f>SUMPRODUCT(('Fixtures and Results (4)'!D$3:D$382='Setting (4)'!C4)*('Fixtures and Results (4)'!E$3:E$382&lt;'Fixtures and Results (4)'!F$3:F$382))</f>
        <v>0</v>
      </c>
      <c r="R4" s="132">
        <f>SUMIF('Fixtures and Results (4)'!D$3:D$382,'Setting (4)'!C4,'Fixtures and Results (4)'!E$3:E$382)</f>
        <v>1</v>
      </c>
      <c r="S4" s="132">
        <f>SUMIF('Fixtures and Results (4)'!D$3:D$382,'Setting (4)'!C4,'Fixtures and Results (4)'!F$3:F$382)</f>
        <v>1</v>
      </c>
      <c r="T4" s="132">
        <f t="shared" ref="T4:T23" si="4">R4-S4</f>
        <v>0</v>
      </c>
      <c r="U4" s="132">
        <f t="shared" ref="U4:U23" si="5">O4*3+P4*1</f>
        <v>2</v>
      </c>
      <c r="V4" s="132">
        <f t="shared" ref="V4:V23" si="6">W4+X4+Y4</f>
        <v>2</v>
      </c>
      <c r="W4" s="132">
        <f>SUMPRODUCT(('Fixtures and Results (4)'!G$3:G$382='Setting (4)'!C4)*('Fixtures and Results (4)'!E$3:E$382&lt;'Fixtures and Results (4)'!F$3:F$382))</f>
        <v>1</v>
      </c>
      <c r="X4" s="132">
        <f>SUMPRODUCT(('Fixtures and Results (4)'!G$3:G$382='Setting (4)'!C4)*('Fixtures and Results (4)'!E$3:E$382='Fixtures and Results (4)'!F$3:F$382)*('Fixtures and Results (4)'!F$3:F$382&lt;&gt;""))</f>
        <v>0</v>
      </c>
      <c r="Y4" s="132">
        <f>SUMPRODUCT(('Fixtures and Results (4)'!G$3:G$382='Setting (4)'!C4)*('Fixtures and Results (4)'!E$3:E$382&gt;'Fixtures and Results (4)'!F$3:F$382))</f>
        <v>1</v>
      </c>
      <c r="Z4" s="132">
        <f>SUMIF('Fixtures and Results (4)'!G$3:G$382,'Setting (4)'!C4,'Fixtures and Results (4)'!F$3:F$382)</f>
        <v>2</v>
      </c>
      <c r="AA4" s="132">
        <f>SUMIF('Fixtures and Results (4)'!G$3:G$382,'Setting (4)'!C4,'Fixtures and Results (4)'!E$3:E$382)</f>
        <v>1</v>
      </c>
      <c r="AB4" s="132">
        <f t="shared" ref="AB4:AB23" si="7">Z4-AA4</f>
        <v>1</v>
      </c>
      <c r="AC4" s="132">
        <f t="shared" ref="AC4:AC23" si="8">W4*3+X4*1</f>
        <v>3</v>
      </c>
      <c r="AD4" s="132">
        <f>RANK(M4,M$4:M$27)</f>
        <v>3</v>
      </c>
      <c r="AE4" s="132">
        <f>SUMPRODUCT((M$4:M$27=M4)*(L$4:L$27&gt;L4))</f>
        <v>1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2</v>
      </c>
      <c r="C5" s="128" t="str">
        <f>IF('Initial Setup (4)'!D4&lt;&gt;"",'Initial Setup (4)'!E4,0)</f>
        <v>GALATASARAY (TUR)</v>
      </c>
      <c r="D5" s="136">
        <f>D4-1</f>
        <v>8</v>
      </c>
      <c r="E5" s="133">
        <f>COUNTIF('Fixtures and Results (4)'!D:D,'Setting (4)'!C5)+COUNTIF('Fixtures and Results (4)'!G:G,'Setting (4)'!C5)</f>
        <v>9</v>
      </c>
      <c r="F5" s="132">
        <f t="shared" si="1"/>
        <v>4</v>
      </c>
      <c r="G5" s="132">
        <f t="shared" si="2"/>
        <v>2</v>
      </c>
      <c r="H5" s="132">
        <f t="shared" si="2"/>
        <v>2</v>
      </c>
      <c r="I5" s="132">
        <f t="shared" si="2"/>
        <v>0</v>
      </c>
      <c r="J5" s="132">
        <f t="shared" si="2"/>
        <v>3</v>
      </c>
      <c r="K5" s="132">
        <f t="shared" si="2"/>
        <v>0</v>
      </c>
      <c r="L5" s="132">
        <f t="shared" ref="L5:L27" si="9">IF(D5&lt;1,-100,T5+AB5)</f>
        <v>3</v>
      </c>
      <c r="M5" s="132">
        <f>U5+AC5-ABS('Deduction (4)'!D4)</f>
        <v>8</v>
      </c>
      <c r="N5" s="132">
        <f t="shared" si="3"/>
        <v>2</v>
      </c>
      <c r="O5" s="132">
        <f>SUMPRODUCT(('Fixtures and Results (4)'!D$3:D$382='Setting (4)'!C5)*('Fixtures and Results (4)'!E$3:E$382&gt;'Fixtures and Results (4)'!F$3:F$382))</f>
        <v>1</v>
      </c>
      <c r="P5" s="132">
        <f>SUMPRODUCT(('Fixtures and Results (4)'!D$3:D$382='Setting (4)'!C5)*('Fixtures and Results (4)'!E$3:E$382='Fixtures and Results (4)'!F$3:F$382)*('Fixtures and Results (4)'!E$3:E$382&lt;&gt;""))</f>
        <v>1</v>
      </c>
      <c r="Q5" s="132">
        <f>SUMPRODUCT(('Fixtures and Results (4)'!D$3:D$382='Setting (4)'!C5)*('Fixtures and Results (4)'!E$3:E$382&lt;'Fixtures and Results (4)'!F$3:F$382))</f>
        <v>0</v>
      </c>
      <c r="R5" s="132">
        <f>SUMIF('Fixtures and Results (4)'!D$3:D$382,'Setting (4)'!C5,'Fixtures and Results (4)'!E$3:E$382)</f>
        <v>1</v>
      </c>
      <c r="S5" s="132">
        <f>SUMIF('Fixtures and Results (4)'!D$3:D$382,'Setting (4)'!C5,'Fixtures and Results (4)'!F$3:F$382)</f>
        <v>0</v>
      </c>
      <c r="T5" s="132">
        <f t="shared" si="4"/>
        <v>1</v>
      </c>
      <c r="U5" s="132">
        <f t="shared" si="5"/>
        <v>4</v>
      </c>
      <c r="V5" s="132">
        <f t="shared" si="6"/>
        <v>2</v>
      </c>
      <c r="W5" s="132">
        <f>SUMPRODUCT(('Fixtures and Results (4)'!G$3:G$382='Setting (4)'!C5)*('Fixtures and Results (4)'!E$3:E$382&lt;'Fixtures and Results (4)'!F$3:F$382))</f>
        <v>1</v>
      </c>
      <c r="X5" s="132">
        <f>SUMPRODUCT(('Fixtures and Results (4)'!G$3:G$382='Setting (4)'!C5)*('Fixtures and Results (4)'!E$3:E$382='Fixtures and Results (4)'!F$3:F$382)*('Fixtures and Results (4)'!F$3:F$382&lt;&gt;""))</f>
        <v>1</v>
      </c>
      <c r="Y5" s="132">
        <f>SUMPRODUCT(('Fixtures and Results (4)'!G$3:G$382='Setting (4)'!C5)*('Fixtures and Results (4)'!E$3:E$382&gt;'Fixtures and Results (4)'!F$3:F$382))</f>
        <v>0</v>
      </c>
      <c r="Z5" s="132">
        <f>SUMIF('Fixtures and Results (4)'!G$3:G$382,'Setting (4)'!C5,'Fixtures and Results (4)'!F$3:F$382)</f>
        <v>2</v>
      </c>
      <c r="AA5" s="132">
        <f>SUMIF('Fixtures and Results (4)'!G$3:G$382,'Setting (4)'!C5,'Fixtures and Results (4)'!E$3:E$382)</f>
        <v>0</v>
      </c>
      <c r="AB5" s="132">
        <f t="shared" si="7"/>
        <v>2</v>
      </c>
      <c r="AC5" s="132">
        <f t="shared" si="8"/>
        <v>4</v>
      </c>
      <c r="AD5" s="132">
        <f t="shared" ref="AD5:AD27" si="10">RANK(M5,M$4:M$27)</f>
        <v>2</v>
      </c>
      <c r="AE5" s="132">
        <f t="shared" ref="AE5:AE27" si="11">SUMPRODUCT((M$4:M$27=M5)*(L$4:L$27&gt;L5))</f>
        <v>0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3</v>
      </c>
      <c r="C6" s="128" t="str">
        <f>IF('Initial Setup (4)'!D5&lt;&gt;"",'Initial Setup (4)'!E5,0)</f>
        <v>HAMMARBY IF (SWE)</v>
      </c>
      <c r="D6" s="136">
        <f t="shared" ref="D6:D27" si="14">D5-1</f>
        <v>7</v>
      </c>
      <c r="E6" s="133">
        <f>COUNTIF('Fixtures and Results (4)'!D:D,'Setting (4)'!C6)+COUNTIF('Fixtures and Results (4)'!G:G,'Setting (4)'!C6)</f>
        <v>9</v>
      </c>
      <c r="F6" s="132">
        <f t="shared" si="1"/>
        <v>4</v>
      </c>
      <c r="G6" s="132">
        <f t="shared" si="2"/>
        <v>1</v>
      </c>
      <c r="H6" s="132">
        <f t="shared" si="2"/>
        <v>2</v>
      </c>
      <c r="I6" s="132">
        <f t="shared" si="2"/>
        <v>1</v>
      </c>
      <c r="J6" s="132">
        <f t="shared" si="2"/>
        <v>3</v>
      </c>
      <c r="K6" s="132">
        <f t="shared" si="2"/>
        <v>1</v>
      </c>
      <c r="L6" s="132">
        <f t="shared" si="9"/>
        <v>2</v>
      </c>
      <c r="M6" s="132">
        <f>U6+AC6-ABS('Deduction (4)'!D5)</f>
        <v>5</v>
      </c>
      <c r="N6" s="132">
        <f t="shared" si="3"/>
        <v>2</v>
      </c>
      <c r="O6" s="132">
        <f>SUMPRODUCT(('Fixtures and Results (4)'!D$3:D$382='Setting (4)'!C6)*('Fixtures and Results (4)'!E$3:E$382&gt;'Fixtures and Results (4)'!F$3:F$382))</f>
        <v>1</v>
      </c>
      <c r="P6" s="132">
        <f>SUMPRODUCT(('Fixtures and Results (4)'!D$3:D$382='Setting (4)'!C6)*('Fixtures and Results (4)'!E$3:E$382='Fixtures and Results (4)'!F$3:F$382)*('Fixtures and Results (4)'!E$3:E$382&lt;&gt;""))</f>
        <v>1</v>
      </c>
      <c r="Q6" s="132">
        <f>SUMPRODUCT(('Fixtures and Results (4)'!D$3:D$382='Setting (4)'!C6)*('Fixtures and Results (4)'!E$3:E$382&lt;'Fixtures and Results (4)'!F$3:F$382))</f>
        <v>0</v>
      </c>
      <c r="R6" s="132">
        <f>SUMIF('Fixtures and Results (4)'!D$3:D$382,'Setting (4)'!C6,'Fixtures and Results (4)'!E$3:E$382)</f>
        <v>3</v>
      </c>
      <c r="S6" s="132">
        <f>SUMIF('Fixtures and Results (4)'!D$3:D$382,'Setting (4)'!C6,'Fixtures and Results (4)'!F$3:F$382)</f>
        <v>0</v>
      </c>
      <c r="T6" s="132">
        <f t="shared" si="4"/>
        <v>3</v>
      </c>
      <c r="U6" s="132">
        <f t="shared" si="5"/>
        <v>4</v>
      </c>
      <c r="V6" s="132">
        <f t="shared" si="6"/>
        <v>2</v>
      </c>
      <c r="W6" s="132">
        <f>SUMPRODUCT(('Fixtures and Results (4)'!G$3:G$382='Setting (4)'!C6)*('Fixtures and Results (4)'!E$3:E$382&lt;'Fixtures and Results (4)'!F$3:F$382))</f>
        <v>0</v>
      </c>
      <c r="X6" s="132">
        <f>SUMPRODUCT(('Fixtures and Results (4)'!G$3:G$382='Setting (4)'!C6)*('Fixtures and Results (4)'!E$3:E$382='Fixtures and Results (4)'!F$3:F$382)*('Fixtures and Results (4)'!F$3:F$382&lt;&gt;""))</f>
        <v>1</v>
      </c>
      <c r="Y6" s="132">
        <f>SUMPRODUCT(('Fixtures and Results (4)'!G$3:G$382='Setting (4)'!C6)*('Fixtures and Results (4)'!E$3:E$382&gt;'Fixtures and Results (4)'!F$3:F$382))</f>
        <v>1</v>
      </c>
      <c r="Z6" s="132">
        <f>SUMIF('Fixtures and Results (4)'!G$3:G$382,'Setting (4)'!C6,'Fixtures and Results (4)'!F$3:F$382)</f>
        <v>0</v>
      </c>
      <c r="AA6" s="132">
        <f>SUMIF('Fixtures and Results (4)'!G$3:G$382,'Setting (4)'!C6,'Fixtures and Results (4)'!E$3:E$382)</f>
        <v>1</v>
      </c>
      <c r="AB6" s="132">
        <f t="shared" si="7"/>
        <v>-1</v>
      </c>
      <c r="AC6" s="132">
        <f t="shared" si="8"/>
        <v>1</v>
      </c>
      <c r="AD6" s="132">
        <f t="shared" si="10"/>
        <v>3</v>
      </c>
      <c r="AE6" s="132">
        <f t="shared" si="11"/>
        <v>0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9</v>
      </c>
      <c r="C7" s="128" t="str">
        <f>IF('Initial Setup (4)'!D6&lt;&gt;"",'Initial Setup (4)'!E6,0)</f>
        <v>İZMİRSPOR (TUR)</v>
      </c>
      <c r="D7" s="136">
        <f t="shared" si="14"/>
        <v>6</v>
      </c>
      <c r="E7" s="133">
        <f>COUNTIF('Fixtures and Results (4)'!D:D,'Setting (4)'!C7)+COUNTIF('Fixtures and Results (4)'!G:G,'Setting (4)'!C7)</f>
        <v>9</v>
      </c>
      <c r="F7" s="132">
        <f t="shared" si="1"/>
        <v>4</v>
      </c>
      <c r="G7" s="132">
        <f t="shared" si="2"/>
        <v>0</v>
      </c>
      <c r="H7" s="132">
        <f t="shared" si="2"/>
        <v>1</v>
      </c>
      <c r="I7" s="132">
        <f t="shared" si="2"/>
        <v>3</v>
      </c>
      <c r="J7" s="132">
        <f t="shared" si="2"/>
        <v>1</v>
      </c>
      <c r="K7" s="132">
        <f t="shared" si="2"/>
        <v>5</v>
      </c>
      <c r="L7" s="132">
        <f t="shared" si="9"/>
        <v>-4</v>
      </c>
      <c r="M7" s="132">
        <f>U7+AC7-ABS('Deduction (4)'!D6)</f>
        <v>1</v>
      </c>
      <c r="N7" s="132">
        <f t="shared" si="3"/>
        <v>2</v>
      </c>
      <c r="O7" s="132">
        <f>SUMPRODUCT(('Fixtures and Results (4)'!D$3:D$382='Setting (4)'!C7)*('Fixtures and Results (4)'!E$3:E$382&gt;'Fixtures and Results (4)'!F$3:F$382))</f>
        <v>0</v>
      </c>
      <c r="P7" s="132">
        <f>SUMPRODUCT(('Fixtures and Results (4)'!D$3:D$382='Setting (4)'!C7)*('Fixtures and Results (4)'!E$3:E$382='Fixtures and Results (4)'!F$3:F$382)*('Fixtures and Results (4)'!E$3:E$382&lt;&gt;""))</f>
        <v>0</v>
      </c>
      <c r="Q7" s="132">
        <f>SUMPRODUCT(('Fixtures and Results (4)'!D$3:D$382='Setting (4)'!C7)*('Fixtures and Results (4)'!E$3:E$382&lt;'Fixtures and Results (4)'!F$3:F$382))</f>
        <v>2</v>
      </c>
      <c r="R7" s="132">
        <f>SUMIF('Fixtures and Results (4)'!D$3:D$382,'Setting (4)'!C7,'Fixtures and Results (4)'!E$3:E$382)</f>
        <v>1</v>
      </c>
      <c r="S7" s="132">
        <f>SUMIF('Fixtures and Results (4)'!D$3:D$382,'Setting (4)'!C7,'Fixtures and Results (4)'!F$3:F$382)</f>
        <v>4</v>
      </c>
      <c r="T7" s="132">
        <f t="shared" si="4"/>
        <v>-3</v>
      </c>
      <c r="U7" s="132">
        <f t="shared" si="5"/>
        <v>0</v>
      </c>
      <c r="V7" s="132">
        <f t="shared" si="6"/>
        <v>2</v>
      </c>
      <c r="W7" s="132">
        <f>SUMPRODUCT(('Fixtures and Results (4)'!G$3:G$382='Setting (4)'!C7)*('Fixtures and Results (4)'!E$3:E$382&lt;'Fixtures and Results (4)'!F$3:F$382))</f>
        <v>0</v>
      </c>
      <c r="X7" s="132">
        <f>SUMPRODUCT(('Fixtures and Results (4)'!G$3:G$382='Setting (4)'!C7)*('Fixtures and Results (4)'!E$3:E$382='Fixtures and Results (4)'!F$3:F$382)*('Fixtures and Results (4)'!F$3:F$382&lt;&gt;""))</f>
        <v>1</v>
      </c>
      <c r="Y7" s="132">
        <f>SUMPRODUCT(('Fixtures and Results (4)'!G$3:G$382='Setting (4)'!C7)*('Fixtures and Results (4)'!E$3:E$382&gt;'Fixtures and Results (4)'!F$3:F$382))</f>
        <v>1</v>
      </c>
      <c r="Z7" s="132">
        <f>SUMIF('Fixtures and Results (4)'!G$3:G$382,'Setting (4)'!C7,'Fixtures and Results (4)'!F$3:F$382)</f>
        <v>0</v>
      </c>
      <c r="AA7" s="132">
        <f>SUMIF('Fixtures and Results (4)'!G$3:G$382,'Setting (4)'!C7,'Fixtures and Results (4)'!E$3:E$382)</f>
        <v>1</v>
      </c>
      <c r="AB7" s="132">
        <f t="shared" si="7"/>
        <v>-1</v>
      </c>
      <c r="AC7" s="132">
        <f t="shared" si="8"/>
        <v>1</v>
      </c>
      <c r="AD7" s="132">
        <f t="shared" si="10"/>
        <v>9</v>
      </c>
      <c r="AE7" s="132">
        <f t="shared" si="11"/>
        <v>0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6</v>
      </c>
      <c r="C8" s="128" t="str">
        <f>IF('Initial Setup (4)'!D7&lt;&gt;"",'Initial Setup (4)'!E7,0)</f>
        <v>KASIMPAŞA (TUR)</v>
      </c>
      <c r="D8" s="136">
        <f t="shared" si="14"/>
        <v>5</v>
      </c>
      <c r="E8" s="133">
        <f>COUNTIF('Fixtures and Results (4)'!D:D,'Setting (4)'!C8)+COUNTIF('Fixtures and Results (4)'!G:G,'Setting (4)'!C8)</f>
        <v>9</v>
      </c>
      <c r="F8" s="132">
        <f t="shared" si="1"/>
        <v>4</v>
      </c>
      <c r="G8" s="132">
        <f t="shared" si="2"/>
        <v>1</v>
      </c>
      <c r="H8" s="132">
        <f t="shared" si="2"/>
        <v>1</v>
      </c>
      <c r="I8" s="132">
        <f t="shared" si="2"/>
        <v>2</v>
      </c>
      <c r="J8" s="132">
        <f t="shared" si="2"/>
        <v>3</v>
      </c>
      <c r="K8" s="132">
        <f t="shared" si="2"/>
        <v>5</v>
      </c>
      <c r="L8" s="132">
        <f t="shared" si="9"/>
        <v>-2</v>
      </c>
      <c r="M8" s="132">
        <f>U8+AC8-ABS('Deduction (4)'!D7)</f>
        <v>4</v>
      </c>
      <c r="N8" s="132">
        <f t="shared" si="3"/>
        <v>2</v>
      </c>
      <c r="O8" s="132">
        <f>SUMPRODUCT(('Fixtures and Results (4)'!D$3:D$382='Setting (4)'!C8)*('Fixtures and Results (4)'!E$3:E$382&gt;'Fixtures and Results (4)'!F$3:F$382))</f>
        <v>0</v>
      </c>
      <c r="P8" s="132">
        <f>SUMPRODUCT(('Fixtures and Results (4)'!D$3:D$382='Setting (4)'!C8)*('Fixtures and Results (4)'!E$3:E$382='Fixtures and Results (4)'!F$3:F$382)*('Fixtures and Results (4)'!E$3:E$382&lt;&gt;""))</f>
        <v>0</v>
      </c>
      <c r="Q8" s="132">
        <f>SUMPRODUCT(('Fixtures and Results (4)'!D$3:D$382='Setting (4)'!C8)*('Fixtures and Results (4)'!E$3:E$382&lt;'Fixtures and Results (4)'!F$3:F$382))</f>
        <v>2</v>
      </c>
      <c r="R8" s="132">
        <f>SUMIF('Fixtures and Results (4)'!D$3:D$382,'Setting (4)'!C8,'Fixtures and Results (4)'!E$3:E$382)</f>
        <v>1</v>
      </c>
      <c r="S8" s="132">
        <f>SUMIF('Fixtures and Results (4)'!D$3:D$382,'Setting (4)'!C8,'Fixtures and Results (4)'!F$3:F$382)</f>
        <v>4</v>
      </c>
      <c r="T8" s="132">
        <f t="shared" si="4"/>
        <v>-3</v>
      </c>
      <c r="U8" s="132">
        <f t="shared" si="5"/>
        <v>0</v>
      </c>
      <c r="V8" s="132">
        <f t="shared" si="6"/>
        <v>2</v>
      </c>
      <c r="W8" s="132">
        <f>SUMPRODUCT(('Fixtures and Results (4)'!G$3:G$382='Setting (4)'!C8)*('Fixtures and Results (4)'!E$3:E$382&lt;'Fixtures and Results (4)'!F$3:F$382))</f>
        <v>1</v>
      </c>
      <c r="X8" s="132">
        <f>SUMPRODUCT(('Fixtures and Results (4)'!G$3:G$382='Setting (4)'!C8)*('Fixtures and Results (4)'!E$3:E$382='Fixtures and Results (4)'!F$3:F$382)*('Fixtures and Results (4)'!F$3:F$382&lt;&gt;""))</f>
        <v>1</v>
      </c>
      <c r="Y8" s="132">
        <f>SUMPRODUCT(('Fixtures and Results (4)'!G$3:G$382='Setting (4)'!C8)*('Fixtures and Results (4)'!E$3:E$382&gt;'Fixtures and Results (4)'!F$3:F$382))</f>
        <v>0</v>
      </c>
      <c r="Z8" s="132">
        <f>SUMIF('Fixtures and Results (4)'!G$3:G$382,'Setting (4)'!C8,'Fixtures and Results (4)'!F$3:F$382)</f>
        <v>2</v>
      </c>
      <c r="AA8" s="132">
        <f>SUMIF('Fixtures and Results (4)'!G$3:G$382,'Setting (4)'!C8,'Fixtures and Results (4)'!E$3:E$382)</f>
        <v>1</v>
      </c>
      <c r="AB8" s="132">
        <f t="shared" si="7"/>
        <v>1</v>
      </c>
      <c r="AC8" s="132">
        <f t="shared" si="8"/>
        <v>4</v>
      </c>
      <c r="AD8" s="132">
        <f t="shared" si="10"/>
        <v>6</v>
      </c>
      <c r="AE8" s="132">
        <f t="shared" si="11"/>
        <v>0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7</v>
      </c>
      <c r="C9" s="128" t="str">
        <f>IF('Initial Setup (4)'!D8&lt;&gt;"",'Initial Setup (4)'!E8,0)</f>
        <v>MAN. CITY (ENG)</v>
      </c>
      <c r="D9" s="136">
        <f t="shared" si="14"/>
        <v>4</v>
      </c>
      <c r="E9" s="133">
        <f>COUNTIF('Fixtures and Results (4)'!D:D,'Setting (4)'!C9)+COUNTIF('Fixtures and Results (4)'!G:G,'Setting (4)'!C9)</f>
        <v>9</v>
      </c>
      <c r="F9" s="132">
        <f t="shared" si="1"/>
        <v>3</v>
      </c>
      <c r="G9" s="132">
        <f t="shared" si="2"/>
        <v>0</v>
      </c>
      <c r="H9" s="132">
        <f t="shared" si="2"/>
        <v>2</v>
      </c>
      <c r="I9" s="132">
        <f t="shared" si="2"/>
        <v>1</v>
      </c>
      <c r="J9" s="132">
        <f t="shared" si="2"/>
        <v>1</v>
      </c>
      <c r="K9" s="132">
        <f t="shared" si="2"/>
        <v>3</v>
      </c>
      <c r="L9" s="132">
        <f t="shared" si="9"/>
        <v>-2</v>
      </c>
      <c r="M9" s="132">
        <f>U9+AC9-ABS('Deduction (4)'!D8)</f>
        <v>2</v>
      </c>
      <c r="N9" s="132">
        <f t="shared" si="3"/>
        <v>2</v>
      </c>
      <c r="O9" s="132">
        <f>SUMPRODUCT(('Fixtures and Results (4)'!D$3:D$382='Setting (4)'!C9)*('Fixtures and Results (4)'!E$3:E$382&gt;'Fixtures and Results (4)'!F$3:F$382))</f>
        <v>0</v>
      </c>
      <c r="P9" s="132">
        <f>SUMPRODUCT(('Fixtures and Results (4)'!D$3:D$382='Setting (4)'!C9)*('Fixtures and Results (4)'!E$3:E$382='Fixtures and Results (4)'!F$3:F$382)*('Fixtures and Results (4)'!E$3:E$382&lt;&gt;""))</f>
        <v>1</v>
      </c>
      <c r="Q9" s="132">
        <f>SUMPRODUCT(('Fixtures and Results (4)'!D$3:D$382='Setting (4)'!C9)*('Fixtures and Results (4)'!E$3:E$382&lt;'Fixtures and Results (4)'!F$3:F$382))</f>
        <v>1</v>
      </c>
      <c r="R9" s="132">
        <f>SUMIF('Fixtures and Results (4)'!D$3:D$382,'Setting (4)'!C9,'Fixtures and Results (4)'!E$3:E$382)</f>
        <v>0</v>
      </c>
      <c r="S9" s="132">
        <f>SUMIF('Fixtures and Results (4)'!D$3:D$382,'Setting (4)'!C9,'Fixtures and Results (4)'!F$3:F$382)</f>
        <v>2</v>
      </c>
      <c r="T9" s="132">
        <f t="shared" si="4"/>
        <v>-2</v>
      </c>
      <c r="U9" s="132">
        <f t="shared" si="5"/>
        <v>1</v>
      </c>
      <c r="V9" s="132">
        <f t="shared" si="6"/>
        <v>1</v>
      </c>
      <c r="W9" s="132">
        <f>SUMPRODUCT(('Fixtures and Results (4)'!G$3:G$382='Setting (4)'!C9)*('Fixtures and Results (4)'!E$3:E$382&lt;'Fixtures and Results (4)'!F$3:F$382))</f>
        <v>0</v>
      </c>
      <c r="X9" s="132">
        <f>SUMPRODUCT(('Fixtures and Results (4)'!G$3:G$382='Setting (4)'!C9)*('Fixtures and Results (4)'!E$3:E$382='Fixtures and Results (4)'!F$3:F$382)*('Fixtures and Results (4)'!F$3:F$382&lt;&gt;""))</f>
        <v>1</v>
      </c>
      <c r="Y9" s="132">
        <f>SUMPRODUCT(('Fixtures and Results (4)'!G$3:G$382='Setting (4)'!C9)*('Fixtures and Results (4)'!E$3:E$382&gt;'Fixtures and Results (4)'!F$3:F$382))</f>
        <v>0</v>
      </c>
      <c r="Z9" s="132">
        <f>SUMIF('Fixtures and Results (4)'!G$3:G$382,'Setting (4)'!C9,'Fixtures and Results (4)'!F$3:F$382)</f>
        <v>1</v>
      </c>
      <c r="AA9" s="132">
        <f>SUMIF('Fixtures and Results (4)'!G$3:G$382,'Setting (4)'!C9,'Fixtures and Results (4)'!E$3:E$382)</f>
        <v>1</v>
      </c>
      <c r="AB9" s="132">
        <f t="shared" si="7"/>
        <v>0</v>
      </c>
      <c r="AC9" s="132">
        <f t="shared" si="8"/>
        <v>1</v>
      </c>
      <c r="AD9" s="132">
        <f t="shared" si="10"/>
        <v>7</v>
      </c>
      <c r="AE9" s="132">
        <f t="shared" si="11"/>
        <v>0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5</v>
      </c>
      <c r="C10" s="128" t="str">
        <f>IF('Initial Setup (4)'!D9&lt;&gt;"",'Initial Setup (4)'!E9,0)</f>
        <v>O. LJUBLJANA (SLO)</v>
      </c>
      <c r="D10" s="136">
        <f t="shared" si="14"/>
        <v>3</v>
      </c>
      <c r="E10" s="133">
        <f>COUNTIF('Fixtures and Results (4)'!D:D,'Setting (4)'!C10)+COUNTIF('Fixtures and Results (4)'!G:G,'Setting (4)'!C10)</f>
        <v>9</v>
      </c>
      <c r="F10" s="132">
        <f t="shared" si="1"/>
        <v>3</v>
      </c>
      <c r="G10" s="132">
        <f t="shared" si="2"/>
        <v>1</v>
      </c>
      <c r="H10" s="132">
        <f t="shared" si="2"/>
        <v>2</v>
      </c>
      <c r="I10" s="132">
        <f t="shared" si="2"/>
        <v>0</v>
      </c>
      <c r="J10" s="132">
        <f t="shared" si="2"/>
        <v>2</v>
      </c>
      <c r="K10" s="132">
        <f t="shared" si="2"/>
        <v>1</v>
      </c>
      <c r="L10" s="132">
        <f t="shared" si="9"/>
        <v>1</v>
      </c>
      <c r="M10" s="132">
        <f>U10+AC10-ABS('Deduction (4)'!D9)</f>
        <v>5</v>
      </c>
      <c r="N10" s="132">
        <f t="shared" si="3"/>
        <v>1</v>
      </c>
      <c r="O10" s="132">
        <f>SUMPRODUCT(('Fixtures and Results (4)'!D$3:D$382='Setting (4)'!C10)*('Fixtures and Results (4)'!E$3:E$382&gt;'Fixtures and Results (4)'!F$3:F$382))</f>
        <v>0</v>
      </c>
      <c r="P10" s="132">
        <f>SUMPRODUCT(('Fixtures and Results (4)'!D$3:D$382='Setting (4)'!C10)*('Fixtures and Results (4)'!E$3:E$382='Fixtures and Results (4)'!F$3:F$382)*('Fixtures and Results (4)'!E$3:E$382&lt;&gt;""))</f>
        <v>1</v>
      </c>
      <c r="Q10" s="132">
        <f>SUMPRODUCT(('Fixtures and Results (4)'!D$3:D$382='Setting (4)'!C10)*('Fixtures and Results (4)'!E$3:E$382&lt;'Fixtures and Results (4)'!F$3:F$382))</f>
        <v>0</v>
      </c>
      <c r="R10" s="132">
        <f>SUMIF('Fixtures and Results (4)'!D$3:D$382,'Setting (4)'!C10,'Fixtures and Results (4)'!E$3:E$382)</f>
        <v>0</v>
      </c>
      <c r="S10" s="132">
        <f>SUMIF('Fixtures and Results (4)'!D$3:D$382,'Setting (4)'!C10,'Fixtures and Results (4)'!F$3:F$382)</f>
        <v>0</v>
      </c>
      <c r="T10" s="132">
        <f t="shared" si="4"/>
        <v>0</v>
      </c>
      <c r="U10" s="132">
        <f t="shared" si="5"/>
        <v>1</v>
      </c>
      <c r="V10" s="132">
        <f t="shared" si="6"/>
        <v>2</v>
      </c>
      <c r="W10" s="132">
        <f>SUMPRODUCT(('Fixtures and Results (4)'!G$3:G$382='Setting (4)'!C10)*('Fixtures and Results (4)'!E$3:E$382&lt;'Fixtures and Results (4)'!F$3:F$382))</f>
        <v>1</v>
      </c>
      <c r="X10" s="132">
        <f>SUMPRODUCT(('Fixtures and Results (4)'!G$3:G$382='Setting (4)'!C10)*('Fixtures and Results (4)'!E$3:E$382='Fixtures and Results (4)'!F$3:F$382)*('Fixtures and Results (4)'!F$3:F$382&lt;&gt;""))</f>
        <v>1</v>
      </c>
      <c r="Y10" s="132">
        <f>SUMPRODUCT(('Fixtures and Results (4)'!G$3:G$382='Setting (4)'!C10)*('Fixtures and Results (4)'!E$3:E$382&gt;'Fixtures and Results (4)'!F$3:F$382))</f>
        <v>0</v>
      </c>
      <c r="Z10" s="132">
        <f>SUMIF('Fixtures and Results (4)'!G$3:G$382,'Setting (4)'!C10,'Fixtures and Results (4)'!F$3:F$382)</f>
        <v>2</v>
      </c>
      <c r="AA10" s="132">
        <f>SUMIF('Fixtures and Results (4)'!G$3:G$382,'Setting (4)'!C10,'Fixtures and Results (4)'!E$3:E$382)</f>
        <v>1</v>
      </c>
      <c r="AB10" s="132">
        <f t="shared" si="7"/>
        <v>1</v>
      </c>
      <c r="AC10" s="132">
        <f t="shared" si="8"/>
        <v>4</v>
      </c>
      <c r="AD10" s="132">
        <f t="shared" si="10"/>
        <v>3</v>
      </c>
      <c r="AE10" s="132">
        <f t="shared" si="11"/>
        <v>1</v>
      </c>
      <c r="AF10" s="132">
        <f t="shared" si="12"/>
        <v>1</v>
      </c>
      <c r="AG10" s="132">
        <f t="shared" si="13"/>
        <v>0</v>
      </c>
    </row>
    <row r="11" spans="2:33">
      <c r="B11" s="128">
        <f t="shared" si="0"/>
        <v>1</v>
      </c>
      <c r="C11" s="128" t="str">
        <f>IF('Initial Setup (4)'!D10&lt;&gt;"",'Initial Setup (4)'!E10,0)</f>
        <v>O. MARSEILLE (FRA)</v>
      </c>
      <c r="D11" s="136">
        <f t="shared" si="14"/>
        <v>2</v>
      </c>
      <c r="E11" s="133">
        <f>COUNTIF('Fixtures and Results (4)'!D:D,'Setting (4)'!C11)+COUNTIF('Fixtures and Results (4)'!G:G,'Setting (4)'!C11)</f>
        <v>9</v>
      </c>
      <c r="F11" s="132">
        <f t="shared" si="1"/>
        <v>3</v>
      </c>
      <c r="G11" s="132">
        <f t="shared" si="2"/>
        <v>3</v>
      </c>
      <c r="H11" s="132">
        <f t="shared" si="2"/>
        <v>0</v>
      </c>
      <c r="I11" s="132">
        <f t="shared" si="2"/>
        <v>0</v>
      </c>
      <c r="J11" s="132">
        <f t="shared" si="2"/>
        <v>4</v>
      </c>
      <c r="K11" s="132">
        <f t="shared" si="2"/>
        <v>0</v>
      </c>
      <c r="L11" s="132">
        <f t="shared" si="9"/>
        <v>4</v>
      </c>
      <c r="M11" s="132">
        <f>U11+AC11-ABS('Deduction (4)'!D10)</f>
        <v>9</v>
      </c>
      <c r="N11" s="132">
        <f t="shared" si="3"/>
        <v>2</v>
      </c>
      <c r="O11" s="132">
        <f>SUMPRODUCT(('Fixtures and Results (4)'!D$3:D$382='Setting (4)'!C11)*('Fixtures and Results (4)'!E$3:E$382&gt;'Fixtures and Results (4)'!F$3:F$382))</f>
        <v>2</v>
      </c>
      <c r="P11" s="132">
        <f>SUMPRODUCT(('Fixtures and Results (4)'!D$3:D$382='Setting (4)'!C11)*('Fixtures and Results (4)'!E$3:E$382='Fixtures and Results (4)'!F$3:F$382)*('Fixtures and Results (4)'!E$3:E$382&lt;&gt;""))</f>
        <v>0</v>
      </c>
      <c r="Q11" s="132">
        <f>SUMPRODUCT(('Fixtures and Results (4)'!D$3:D$382='Setting (4)'!C11)*('Fixtures and Results (4)'!E$3:E$382&lt;'Fixtures and Results (4)'!F$3:F$382))</f>
        <v>0</v>
      </c>
      <c r="R11" s="132">
        <f>SUMIF('Fixtures and Results (4)'!D$3:D$382,'Setting (4)'!C11,'Fixtures and Results (4)'!E$3:E$382)</f>
        <v>2</v>
      </c>
      <c r="S11" s="132">
        <f>SUMIF('Fixtures and Results (4)'!D$3:D$382,'Setting (4)'!C11,'Fixtures and Results (4)'!F$3:F$382)</f>
        <v>0</v>
      </c>
      <c r="T11" s="132">
        <f t="shared" si="4"/>
        <v>2</v>
      </c>
      <c r="U11" s="132">
        <f t="shared" si="5"/>
        <v>6</v>
      </c>
      <c r="V11" s="132">
        <f t="shared" si="6"/>
        <v>1</v>
      </c>
      <c r="W11" s="132">
        <f>SUMPRODUCT(('Fixtures and Results (4)'!G$3:G$382='Setting (4)'!C11)*('Fixtures and Results (4)'!E$3:E$382&lt;'Fixtures and Results (4)'!F$3:F$382))</f>
        <v>1</v>
      </c>
      <c r="X11" s="132">
        <f>SUMPRODUCT(('Fixtures and Results (4)'!G$3:G$382='Setting (4)'!C11)*('Fixtures and Results (4)'!E$3:E$382='Fixtures and Results (4)'!F$3:F$382)*('Fixtures and Results (4)'!F$3:F$382&lt;&gt;""))</f>
        <v>0</v>
      </c>
      <c r="Y11" s="132">
        <f>SUMPRODUCT(('Fixtures and Results (4)'!G$3:G$382='Setting (4)'!C11)*('Fixtures and Results (4)'!E$3:E$382&gt;'Fixtures and Results (4)'!F$3:F$382))</f>
        <v>0</v>
      </c>
      <c r="Z11" s="132">
        <f>SUMIF('Fixtures and Results (4)'!G$3:G$382,'Setting (4)'!C11,'Fixtures and Results (4)'!F$3:F$382)</f>
        <v>2</v>
      </c>
      <c r="AA11" s="132">
        <f>SUMIF('Fixtures and Results (4)'!G$3:G$382,'Setting (4)'!C11,'Fixtures and Results (4)'!E$3:E$382)</f>
        <v>0</v>
      </c>
      <c r="AB11" s="132">
        <f t="shared" si="7"/>
        <v>2</v>
      </c>
      <c r="AC11" s="132">
        <f t="shared" si="8"/>
        <v>3</v>
      </c>
      <c r="AD11" s="132">
        <f t="shared" si="10"/>
        <v>1</v>
      </c>
      <c r="AE11" s="132">
        <f t="shared" si="11"/>
        <v>0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8</v>
      </c>
      <c r="C12" s="128" t="str">
        <f>IF('Initial Setup (4)'!D11&lt;&gt;"",'Initial Setup (4)'!E11,0)</f>
        <v>RANGERS (SCO)</v>
      </c>
      <c r="D12" s="136">
        <f t="shared" si="14"/>
        <v>1</v>
      </c>
      <c r="E12" s="133">
        <f>COUNTIF('Fixtures and Results (4)'!D:D,'Setting (4)'!C12)+COUNTIF('Fixtures and Results (4)'!G:G,'Setting (4)'!C12)</f>
        <v>9</v>
      </c>
      <c r="F12" s="132">
        <f t="shared" si="1"/>
        <v>3</v>
      </c>
      <c r="G12" s="132">
        <f t="shared" si="2"/>
        <v>0</v>
      </c>
      <c r="H12" s="132">
        <f t="shared" si="2"/>
        <v>2</v>
      </c>
      <c r="I12" s="132">
        <f t="shared" si="2"/>
        <v>1</v>
      </c>
      <c r="J12" s="132">
        <f t="shared" si="2"/>
        <v>0</v>
      </c>
      <c r="K12" s="132">
        <f t="shared" si="2"/>
        <v>3</v>
      </c>
      <c r="L12" s="132">
        <f t="shared" si="9"/>
        <v>-3</v>
      </c>
      <c r="M12" s="132">
        <f>U12+AC12-ABS('Deduction (4)'!D11)</f>
        <v>2</v>
      </c>
      <c r="N12" s="132">
        <f t="shared" si="3"/>
        <v>1</v>
      </c>
      <c r="O12" s="132">
        <f>SUMPRODUCT(('Fixtures and Results (4)'!D$3:D$382='Setting (4)'!C12)*('Fixtures and Results (4)'!E$3:E$382&gt;'Fixtures and Results (4)'!F$3:F$382))</f>
        <v>0</v>
      </c>
      <c r="P12" s="132">
        <f>SUMPRODUCT(('Fixtures and Results (4)'!D$3:D$382='Setting (4)'!C12)*('Fixtures and Results (4)'!E$3:E$382='Fixtures and Results (4)'!F$3:F$382)*('Fixtures and Results (4)'!E$3:E$382&lt;&gt;""))</f>
        <v>1</v>
      </c>
      <c r="Q12" s="132">
        <f>SUMPRODUCT(('Fixtures and Results (4)'!D$3:D$382='Setting (4)'!C12)*('Fixtures and Results (4)'!E$3:E$382&lt;'Fixtures and Results (4)'!F$3:F$382))</f>
        <v>0</v>
      </c>
      <c r="R12" s="132">
        <f>SUMIF('Fixtures and Results (4)'!D$3:D$382,'Setting (4)'!C12,'Fixtures and Results (4)'!E$3:E$382)</f>
        <v>0</v>
      </c>
      <c r="S12" s="132">
        <f>SUMIF('Fixtures and Results (4)'!D$3:D$382,'Setting (4)'!C12,'Fixtures and Results (4)'!F$3:F$382)</f>
        <v>0</v>
      </c>
      <c r="T12" s="132">
        <f t="shared" si="4"/>
        <v>0</v>
      </c>
      <c r="U12" s="132">
        <f t="shared" si="5"/>
        <v>1</v>
      </c>
      <c r="V12" s="132">
        <f t="shared" si="6"/>
        <v>2</v>
      </c>
      <c r="W12" s="132">
        <f>SUMPRODUCT(('Fixtures and Results (4)'!G$3:G$382='Setting (4)'!C12)*('Fixtures and Results (4)'!E$3:E$382&lt;'Fixtures and Results (4)'!F$3:F$382))</f>
        <v>0</v>
      </c>
      <c r="X12" s="132">
        <f>SUMPRODUCT(('Fixtures and Results (4)'!G$3:G$382='Setting (4)'!C12)*('Fixtures and Results (4)'!E$3:E$382='Fixtures and Results (4)'!F$3:F$382)*('Fixtures and Results (4)'!F$3:F$382&lt;&gt;""))</f>
        <v>1</v>
      </c>
      <c r="Y12" s="132">
        <f>SUMPRODUCT(('Fixtures and Results (4)'!G$3:G$382='Setting (4)'!C12)*('Fixtures and Results (4)'!E$3:E$382&gt;'Fixtures and Results (4)'!F$3:F$382))</f>
        <v>1</v>
      </c>
      <c r="Z12" s="132">
        <f>SUMIF('Fixtures and Results (4)'!G$3:G$382,'Setting (4)'!C12,'Fixtures and Results (4)'!F$3:F$382)</f>
        <v>0</v>
      </c>
      <c r="AA12" s="132">
        <f>SUMIF('Fixtures and Results (4)'!G$3:G$382,'Setting (4)'!C12,'Fixtures and Results (4)'!E$3:E$382)</f>
        <v>3</v>
      </c>
      <c r="AB12" s="132">
        <f t="shared" si="7"/>
        <v>-3</v>
      </c>
      <c r="AC12" s="132">
        <f t="shared" si="8"/>
        <v>1</v>
      </c>
      <c r="AD12" s="132">
        <f t="shared" si="10"/>
        <v>7</v>
      </c>
      <c r="AE12" s="132">
        <f t="shared" si="11"/>
        <v>1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 (4)'!D12&lt;&gt;"",'Initial Setup (4)'!E12,0)</f>
        <v>0</v>
      </c>
      <c r="D13" s="136">
        <f t="shared" si="14"/>
        <v>0</v>
      </c>
      <c r="E13" s="133">
        <f>COUNTIF('Fixtures and Results (4)'!D:D,'Setting (4)'!C13)+COUNTIF('Fixtures and Results (4)'!G:G,'Setting (4)'!C13)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(4)'!D12)</f>
        <v>0</v>
      </c>
      <c r="N13" s="132">
        <f t="shared" si="3"/>
        <v>0</v>
      </c>
      <c r="O13" s="132">
        <f>SUMPRODUCT(('Fixtures and Results (4)'!D$3:D$382='Setting (4)'!C13)*('Fixtures and Results (4)'!E$3:E$382&gt;'Fixtures and Results (4)'!F$3:F$382))</f>
        <v>0</v>
      </c>
      <c r="P13" s="132">
        <f>SUMPRODUCT(('Fixtures and Results (4)'!D$3:D$382='Setting (4)'!C13)*('Fixtures and Results (4)'!E$3:E$382='Fixtures and Results (4)'!F$3:F$382)*('Fixtures and Results (4)'!E$3:E$382&lt;&gt;""))</f>
        <v>0</v>
      </c>
      <c r="Q13" s="132">
        <f>SUMPRODUCT(('Fixtures and Results (4)'!D$3:D$382='Setting (4)'!C13)*('Fixtures and Results (4)'!E$3:E$382&lt;'Fixtures and Results (4)'!F$3:F$382))</f>
        <v>0</v>
      </c>
      <c r="R13" s="132">
        <f>SUMIF('Fixtures and Results (4)'!D$3:D$382,'Setting (4)'!C13,'Fixtures and Results (4)'!E$3:E$382)</f>
        <v>0</v>
      </c>
      <c r="S13" s="132">
        <f>SUMIF('Fixtures and Results (4)'!D$3:D$382,'Setting (4)'!C13,'Fixtures and Results (4)'!F$3:F$382)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(4)'!G$3:G$382='Setting (4)'!C13)*('Fixtures and Results (4)'!E$3:E$382&lt;'Fixtures and Results (4)'!F$3:F$382))</f>
        <v>0</v>
      </c>
      <c r="X13" s="132">
        <f>SUMPRODUCT(('Fixtures and Results (4)'!G$3:G$382='Setting (4)'!C13)*('Fixtures and Results (4)'!E$3:E$382='Fixtures and Results (4)'!F$3:F$382)*('Fixtures and Results (4)'!F$3:F$382&lt;&gt;""))</f>
        <v>0</v>
      </c>
      <c r="Y13" s="132">
        <f>SUMPRODUCT(('Fixtures and Results (4)'!G$3:G$382='Setting (4)'!C13)*('Fixtures and Results (4)'!E$3:E$382&gt;'Fixtures and Results (4)'!F$3:F$382))</f>
        <v>0</v>
      </c>
      <c r="Z13" s="132">
        <f>SUMIF('Fixtures and Results (4)'!G$3:G$382,'Setting (4)'!C13,'Fixtures and Results (4)'!F$3:F$382)</f>
        <v>0</v>
      </c>
      <c r="AA13" s="132">
        <f>SUMIF('Fixtures and Results (4)'!G$3:G$382,'Setting (4)'!C13,'Fixtures and Results (4)'!E$3:E$382)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10</v>
      </c>
      <c r="AE13" s="132">
        <f t="shared" si="11"/>
        <v>0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(4)'!D13&lt;&gt;"",'Initial Setup (4)'!E13,0)</f>
        <v>0</v>
      </c>
      <c r="D14" s="136">
        <f t="shared" si="14"/>
        <v>-1</v>
      </c>
      <c r="E14" s="133">
        <f>COUNTIF('Fixtures and Results (4)'!D:D,'Setting (4)'!C14)+COUNTIF('Fixtures and Results (4)'!G:G,'Setting (4)'!C14)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(4)'!D13)</f>
        <v>0</v>
      </c>
      <c r="N14" s="132">
        <f t="shared" si="3"/>
        <v>0</v>
      </c>
      <c r="O14" s="132">
        <f>SUMPRODUCT(('Fixtures and Results (4)'!D$3:D$382='Setting (4)'!C14)*('Fixtures and Results (4)'!E$3:E$382&gt;'Fixtures and Results (4)'!F$3:F$382))</f>
        <v>0</v>
      </c>
      <c r="P14" s="132">
        <f>SUMPRODUCT(('Fixtures and Results (4)'!D$3:D$382='Setting (4)'!C14)*('Fixtures and Results (4)'!E$3:E$382='Fixtures and Results (4)'!F$3:F$382)*('Fixtures and Results (4)'!E$3:E$382&lt;&gt;""))</f>
        <v>0</v>
      </c>
      <c r="Q14" s="132">
        <f>SUMPRODUCT(('Fixtures and Results (4)'!D$3:D$382='Setting (4)'!C14)*('Fixtures and Results (4)'!E$3:E$382&lt;'Fixtures and Results (4)'!F$3:F$382))</f>
        <v>0</v>
      </c>
      <c r="R14" s="132">
        <f>SUMIF('Fixtures and Results (4)'!D$3:D$382,'Setting (4)'!C14,'Fixtures and Results (4)'!E$3:E$382)</f>
        <v>0</v>
      </c>
      <c r="S14" s="132">
        <f>SUMIF('Fixtures and Results (4)'!D$3:D$382,'Setting (4)'!C14,'Fixtures and Results (4)'!F$3:F$382)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(4)'!G$3:G$382='Setting (4)'!C14)*('Fixtures and Results (4)'!E$3:E$382&lt;'Fixtures and Results (4)'!F$3:F$382))</f>
        <v>0</v>
      </c>
      <c r="X14" s="132">
        <f>SUMPRODUCT(('Fixtures and Results (4)'!G$3:G$382='Setting (4)'!C14)*('Fixtures and Results (4)'!E$3:E$382='Fixtures and Results (4)'!F$3:F$382)*('Fixtures and Results (4)'!F$3:F$382&lt;&gt;""))</f>
        <v>0</v>
      </c>
      <c r="Y14" s="132">
        <f>SUMPRODUCT(('Fixtures and Results (4)'!G$3:G$382='Setting (4)'!C14)*('Fixtures and Results (4)'!E$3:E$382&gt;'Fixtures and Results (4)'!F$3:F$382))</f>
        <v>0</v>
      </c>
      <c r="Z14" s="132">
        <f>SUMIF('Fixtures and Results (4)'!G$3:G$382,'Setting (4)'!C14,'Fixtures and Results (4)'!F$3:F$382)</f>
        <v>0</v>
      </c>
      <c r="AA14" s="132">
        <f>SUMIF('Fixtures and Results (4)'!G$3:G$382,'Setting (4)'!C14,'Fixtures and Results (4)'!E$3:E$382)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10</v>
      </c>
      <c r="AE14" s="132">
        <f t="shared" si="11"/>
        <v>0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(4)'!D14&lt;&gt;"",'Initial Setup (4)'!E14,0)</f>
        <v>0</v>
      </c>
      <c r="D15" s="136">
        <f t="shared" si="14"/>
        <v>-2</v>
      </c>
      <c r="E15" s="133">
        <f>COUNTIF('Fixtures and Results (4)'!D:D,'Setting (4)'!C15)+COUNTIF('Fixtures and Results (4)'!G:G,'Setting (4)'!C15)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(4)'!D14)</f>
        <v>0</v>
      </c>
      <c r="N15" s="132">
        <f t="shared" si="3"/>
        <v>0</v>
      </c>
      <c r="O15" s="132">
        <f>SUMPRODUCT(('Fixtures and Results (4)'!D$3:D$382='Setting (4)'!C15)*('Fixtures and Results (4)'!E$3:E$382&gt;'Fixtures and Results (4)'!F$3:F$382))</f>
        <v>0</v>
      </c>
      <c r="P15" s="132">
        <f>SUMPRODUCT(('Fixtures and Results (4)'!D$3:D$382='Setting (4)'!C15)*('Fixtures and Results (4)'!E$3:E$382='Fixtures and Results (4)'!F$3:F$382)*('Fixtures and Results (4)'!E$3:E$382&lt;&gt;""))</f>
        <v>0</v>
      </c>
      <c r="Q15" s="132">
        <f>SUMPRODUCT(('Fixtures and Results (4)'!D$3:D$382='Setting (4)'!C15)*('Fixtures and Results (4)'!E$3:E$382&lt;'Fixtures and Results (4)'!F$3:F$382))</f>
        <v>0</v>
      </c>
      <c r="R15" s="132">
        <f>SUMIF('Fixtures and Results (4)'!D$3:D$382,'Setting (4)'!C15,'Fixtures and Results (4)'!E$3:E$382)</f>
        <v>0</v>
      </c>
      <c r="S15" s="132">
        <f>SUMIF('Fixtures and Results (4)'!D$3:D$382,'Setting (4)'!C15,'Fixtures and Results (4)'!F$3:F$382)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(4)'!G$3:G$382='Setting (4)'!C15)*('Fixtures and Results (4)'!E$3:E$382&lt;'Fixtures and Results (4)'!F$3:F$382))</f>
        <v>0</v>
      </c>
      <c r="X15" s="132">
        <f>SUMPRODUCT(('Fixtures and Results (4)'!G$3:G$382='Setting (4)'!C15)*('Fixtures and Results (4)'!E$3:E$382='Fixtures and Results (4)'!F$3:F$382)*('Fixtures and Results (4)'!F$3:F$382&lt;&gt;""))</f>
        <v>0</v>
      </c>
      <c r="Y15" s="132">
        <f>SUMPRODUCT(('Fixtures and Results (4)'!G$3:G$382='Setting (4)'!C15)*('Fixtures and Results (4)'!E$3:E$382&gt;'Fixtures and Results (4)'!F$3:F$382))</f>
        <v>0</v>
      </c>
      <c r="Z15" s="132">
        <f>SUMIF('Fixtures and Results (4)'!G$3:G$382,'Setting (4)'!C15,'Fixtures and Results (4)'!F$3:F$382)</f>
        <v>0</v>
      </c>
      <c r="AA15" s="132">
        <f>SUMIF('Fixtures and Results (4)'!G$3:G$382,'Setting (4)'!C15,'Fixtures and Results (4)'!E$3:E$382)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10</v>
      </c>
      <c r="AE15" s="132">
        <f t="shared" si="11"/>
        <v>0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(4)'!D15&lt;&gt;"",'Initial Setup (4)'!E15,0)</f>
        <v>0</v>
      </c>
      <c r="D16" s="136">
        <f t="shared" si="14"/>
        <v>-3</v>
      </c>
      <c r="E16" s="133">
        <f>COUNTIF('Fixtures and Results (4)'!D:D,'Setting (4)'!C16)+COUNTIF('Fixtures and Results (4)'!G:G,'Setting (4)'!C16)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(4)'!D15)</f>
        <v>0</v>
      </c>
      <c r="N16" s="132">
        <f t="shared" si="3"/>
        <v>0</v>
      </c>
      <c r="O16" s="132">
        <f>SUMPRODUCT(('Fixtures and Results (4)'!D$3:D$382='Setting (4)'!C16)*('Fixtures and Results (4)'!E$3:E$382&gt;'Fixtures and Results (4)'!F$3:F$382))</f>
        <v>0</v>
      </c>
      <c r="P16" s="132">
        <f>SUMPRODUCT(('Fixtures and Results (4)'!D$3:D$382='Setting (4)'!C16)*('Fixtures and Results (4)'!E$3:E$382='Fixtures and Results (4)'!F$3:F$382)*('Fixtures and Results (4)'!E$3:E$382&lt;&gt;""))</f>
        <v>0</v>
      </c>
      <c r="Q16" s="132">
        <f>SUMPRODUCT(('Fixtures and Results (4)'!D$3:D$382='Setting (4)'!C16)*('Fixtures and Results (4)'!E$3:E$382&lt;'Fixtures and Results (4)'!F$3:F$382))</f>
        <v>0</v>
      </c>
      <c r="R16" s="132">
        <f>SUMIF('Fixtures and Results (4)'!D$3:D$382,'Setting (4)'!C16,'Fixtures and Results (4)'!E$3:E$382)</f>
        <v>0</v>
      </c>
      <c r="S16" s="132">
        <f>SUMIF('Fixtures and Results (4)'!D$3:D$382,'Setting (4)'!C16,'Fixtures and Results (4)'!F$3:F$382)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(4)'!G$3:G$382='Setting (4)'!C16)*('Fixtures and Results (4)'!E$3:E$382&lt;'Fixtures and Results (4)'!F$3:F$382))</f>
        <v>0</v>
      </c>
      <c r="X16" s="132">
        <f>SUMPRODUCT(('Fixtures and Results (4)'!G$3:G$382='Setting (4)'!C16)*('Fixtures and Results (4)'!E$3:E$382='Fixtures and Results (4)'!F$3:F$382)*('Fixtures and Results (4)'!F$3:F$382&lt;&gt;""))</f>
        <v>0</v>
      </c>
      <c r="Y16" s="132">
        <f>SUMPRODUCT(('Fixtures and Results (4)'!G$3:G$382='Setting (4)'!C16)*('Fixtures and Results (4)'!E$3:E$382&gt;'Fixtures and Results (4)'!F$3:F$382))</f>
        <v>0</v>
      </c>
      <c r="Z16" s="132">
        <f>SUMIF('Fixtures and Results (4)'!G$3:G$382,'Setting (4)'!C16,'Fixtures and Results (4)'!F$3:F$382)</f>
        <v>0</v>
      </c>
      <c r="AA16" s="132">
        <f>SUMIF('Fixtures and Results (4)'!G$3:G$382,'Setting (4)'!C16,'Fixtures and Results (4)'!E$3:E$382)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10</v>
      </c>
      <c r="AE16" s="132">
        <f t="shared" si="11"/>
        <v>0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(4)'!D16&lt;&gt;"",'Initial Setup (4)'!E16,0)</f>
        <v>0</v>
      </c>
      <c r="D17" s="136">
        <f t="shared" si="14"/>
        <v>-4</v>
      </c>
      <c r="E17" s="133">
        <f>COUNTIF('Fixtures and Results (4)'!D:D,'Setting (4)'!C17)+COUNTIF('Fixtures and Results (4)'!G:G,'Setting (4)'!C17)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(4)'!D16)</f>
        <v>0</v>
      </c>
      <c r="N17" s="132">
        <f t="shared" si="3"/>
        <v>0</v>
      </c>
      <c r="O17" s="132">
        <f>SUMPRODUCT(('Fixtures and Results (4)'!D$3:D$382='Setting (4)'!C17)*('Fixtures and Results (4)'!E$3:E$382&gt;'Fixtures and Results (4)'!F$3:F$382))</f>
        <v>0</v>
      </c>
      <c r="P17" s="132">
        <f>SUMPRODUCT(('Fixtures and Results (4)'!D$3:D$382='Setting (4)'!C17)*('Fixtures and Results (4)'!E$3:E$382='Fixtures and Results (4)'!F$3:F$382)*('Fixtures and Results (4)'!E$3:E$382&lt;&gt;""))</f>
        <v>0</v>
      </c>
      <c r="Q17" s="132">
        <f>SUMPRODUCT(('Fixtures and Results (4)'!D$3:D$382='Setting (4)'!C17)*('Fixtures and Results (4)'!E$3:E$382&lt;'Fixtures and Results (4)'!F$3:F$382))</f>
        <v>0</v>
      </c>
      <c r="R17" s="132">
        <f>SUMIF('Fixtures and Results (4)'!D$3:D$382,'Setting (4)'!C17,'Fixtures and Results (4)'!E$3:E$382)</f>
        <v>0</v>
      </c>
      <c r="S17" s="132">
        <f>SUMIF('Fixtures and Results (4)'!D$3:D$382,'Setting (4)'!C17,'Fixtures and Results (4)'!F$3:F$382)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(4)'!G$3:G$382='Setting (4)'!C17)*('Fixtures and Results (4)'!E$3:E$382&lt;'Fixtures and Results (4)'!F$3:F$382))</f>
        <v>0</v>
      </c>
      <c r="X17" s="132">
        <f>SUMPRODUCT(('Fixtures and Results (4)'!G$3:G$382='Setting (4)'!C17)*('Fixtures and Results (4)'!E$3:E$382='Fixtures and Results (4)'!F$3:F$382)*('Fixtures and Results (4)'!F$3:F$382&lt;&gt;""))</f>
        <v>0</v>
      </c>
      <c r="Y17" s="132">
        <f>SUMPRODUCT(('Fixtures and Results (4)'!G$3:G$382='Setting (4)'!C17)*('Fixtures and Results (4)'!E$3:E$382&gt;'Fixtures and Results (4)'!F$3:F$382))</f>
        <v>0</v>
      </c>
      <c r="Z17" s="132">
        <f>SUMIF('Fixtures and Results (4)'!G$3:G$382,'Setting (4)'!C17,'Fixtures and Results (4)'!F$3:F$382)</f>
        <v>0</v>
      </c>
      <c r="AA17" s="132">
        <f>SUMIF('Fixtures and Results (4)'!G$3:G$382,'Setting (4)'!C17,'Fixtures and Results (4)'!E$3:E$382)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10</v>
      </c>
      <c r="AE17" s="132">
        <f t="shared" si="11"/>
        <v>0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(4)'!D17&lt;&gt;"",'Initial Setup (4)'!E17,0)</f>
        <v>0</v>
      </c>
      <c r="D18" s="136">
        <f t="shared" si="14"/>
        <v>-5</v>
      </c>
      <c r="E18" s="133">
        <f>COUNTIF('Fixtures and Results (4)'!D:D,'Setting (4)'!C18)+COUNTIF('Fixtures and Results (4)'!G:G,'Setting (4)'!C18)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(4)'!D17)</f>
        <v>0</v>
      </c>
      <c r="N18" s="132">
        <f t="shared" si="3"/>
        <v>0</v>
      </c>
      <c r="O18" s="132">
        <f>SUMPRODUCT(('Fixtures and Results (4)'!D$3:D$382='Setting (4)'!C18)*('Fixtures and Results (4)'!E$3:E$382&gt;'Fixtures and Results (4)'!F$3:F$382))</f>
        <v>0</v>
      </c>
      <c r="P18" s="132">
        <f>SUMPRODUCT(('Fixtures and Results (4)'!D$3:D$382='Setting (4)'!C18)*('Fixtures and Results (4)'!E$3:E$382='Fixtures and Results (4)'!F$3:F$382)*('Fixtures and Results (4)'!E$3:E$382&lt;&gt;""))</f>
        <v>0</v>
      </c>
      <c r="Q18" s="132">
        <f>SUMPRODUCT(('Fixtures and Results (4)'!D$3:D$382='Setting (4)'!C18)*('Fixtures and Results (4)'!E$3:E$382&lt;'Fixtures and Results (4)'!F$3:F$382))</f>
        <v>0</v>
      </c>
      <c r="R18" s="132">
        <f>SUMIF('Fixtures and Results (4)'!D$3:D$382,'Setting (4)'!C18,'Fixtures and Results (4)'!E$3:E$382)</f>
        <v>0</v>
      </c>
      <c r="S18" s="132">
        <f>SUMIF('Fixtures and Results (4)'!D$3:D$382,'Setting (4)'!C18,'Fixtures and Results (4)'!F$3:F$382)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(4)'!G$3:G$382='Setting (4)'!C18)*('Fixtures and Results (4)'!E$3:E$382&lt;'Fixtures and Results (4)'!F$3:F$382))</f>
        <v>0</v>
      </c>
      <c r="X18" s="132">
        <f>SUMPRODUCT(('Fixtures and Results (4)'!G$3:G$382='Setting (4)'!C18)*('Fixtures and Results (4)'!E$3:E$382='Fixtures and Results (4)'!F$3:F$382)*('Fixtures and Results (4)'!F$3:F$382&lt;&gt;""))</f>
        <v>0</v>
      </c>
      <c r="Y18" s="132">
        <f>SUMPRODUCT(('Fixtures and Results (4)'!G$3:G$382='Setting (4)'!C18)*('Fixtures and Results (4)'!E$3:E$382&gt;'Fixtures and Results (4)'!F$3:F$382))</f>
        <v>0</v>
      </c>
      <c r="Z18" s="132">
        <f>SUMIF('Fixtures and Results (4)'!G$3:G$382,'Setting (4)'!C18,'Fixtures and Results (4)'!F$3:F$382)</f>
        <v>0</v>
      </c>
      <c r="AA18" s="132">
        <f>SUMIF('Fixtures and Results (4)'!G$3:G$382,'Setting (4)'!C18,'Fixtures and Results (4)'!E$3:E$382)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10</v>
      </c>
      <c r="AE18" s="132">
        <f t="shared" si="11"/>
        <v>0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(4)'!D18&lt;&gt;"",'Initial Setup (4)'!E18,0)</f>
        <v>0</v>
      </c>
      <c r="D19" s="136">
        <f t="shared" si="14"/>
        <v>-6</v>
      </c>
      <c r="E19" s="133">
        <f>COUNTIF('Fixtures and Results (4)'!D:D,'Setting (4)'!C19)+COUNTIF('Fixtures and Results (4)'!G:G,'Setting (4)'!C19)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(4)'!D18)</f>
        <v>0</v>
      </c>
      <c r="N19" s="132">
        <f t="shared" si="3"/>
        <v>0</v>
      </c>
      <c r="O19" s="132">
        <f>SUMPRODUCT(('Fixtures and Results (4)'!D$3:D$382='Setting (4)'!C19)*('Fixtures and Results (4)'!E$3:E$382&gt;'Fixtures and Results (4)'!F$3:F$382))</f>
        <v>0</v>
      </c>
      <c r="P19" s="132">
        <f>SUMPRODUCT(('Fixtures and Results (4)'!D$3:D$382='Setting (4)'!C19)*('Fixtures and Results (4)'!E$3:E$382='Fixtures and Results (4)'!F$3:F$382)*('Fixtures and Results (4)'!E$3:E$382&lt;&gt;""))</f>
        <v>0</v>
      </c>
      <c r="Q19" s="132">
        <f>SUMPRODUCT(('Fixtures and Results (4)'!D$3:D$382='Setting (4)'!C19)*('Fixtures and Results (4)'!E$3:E$382&lt;'Fixtures and Results (4)'!F$3:F$382))</f>
        <v>0</v>
      </c>
      <c r="R19" s="132">
        <f>SUMIF('Fixtures and Results (4)'!D$3:D$382,'Setting (4)'!C19,'Fixtures and Results (4)'!E$3:E$382)</f>
        <v>0</v>
      </c>
      <c r="S19" s="132">
        <f>SUMIF('Fixtures and Results (4)'!D$3:D$382,'Setting (4)'!C19,'Fixtures and Results (4)'!F$3:F$382)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(4)'!G$3:G$382='Setting (4)'!C19)*('Fixtures and Results (4)'!E$3:E$382&lt;'Fixtures and Results (4)'!F$3:F$382))</f>
        <v>0</v>
      </c>
      <c r="X19" s="132">
        <f>SUMPRODUCT(('Fixtures and Results (4)'!G$3:G$382='Setting (4)'!C19)*('Fixtures and Results (4)'!E$3:E$382='Fixtures and Results (4)'!F$3:F$382)*('Fixtures and Results (4)'!F$3:F$382&lt;&gt;""))</f>
        <v>0</v>
      </c>
      <c r="Y19" s="132">
        <f>SUMPRODUCT(('Fixtures and Results (4)'!G$3:G$382='Setting (4)'!C19)*('Fixtures and Results (4)'!E$3:E$382&gt;'Fixtures and Results (4)'!F$3:F$382))</f>
        <v>0</v>
      </c>
      <c r="Z19" s="132">
        <f>SUMIF('Fixtures and Results (4)'!G$3:G$382,'Setting (4)'!C19,'Fixtures and Results (4)'!F$3:F$382)</f>
        <v>0</v>
      </c>
      <c r="AA19" s="132">
        <f>SUMIF('Fixtures and Results (4)'!G$3:G$382,'Setting (4)'!C19,'Fixtures and Results (4)'!E$3:E$382)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10</v>
      </c>
      <c r="AE19" s="132">
        <f t="shared" si="11"/>
        <v>0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(4)'!D19&lt;&gt;"",'Initial Setup (4)'!E19,0)</f>
        <v>0</v>
      </c>
      <c r="D20" s="136">
        <f t="shared" si="14"/>
        <v>-7</v>
      </c>
      <c r="E20" s="133">
        <f>COUNTIF('Fixtures and Results (4)'!D:D,'Setting (4)'!C20)+COUNTIF('Fixtures and Results (4)'!G:G,'Setting (4)'!C20)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(4)'!D19)</f>
        <v>0</v>
      </c>
      <c r="N20" s="132">
        <f t="shared" si="3"/>
        <v>0</v>
      </c>
      <c r="O20" s="132">
        <f>SUMPRODUCT(('Fixtures and Results (4)'!D$3:D$382='Setting (4)'!C20)*('Fixtures and Results (4)'!E$3:E$382&gt;'Fixtures and Results (4)'!F$3:F$382))</f>
        <v>0</v>
      </c>
      <c r="P20" s="132">
        <f>SUMPRODUCT(('Fixtures and Results (4)'!D$3:D$382='Setting (4)'!C20)*('Fixtures and Results (4)'!E$3:E$382='Fixtures and Results (4)'!F$3:F$382)*('Fixtures and Results (4)'!E$3:E$382&lt;&gt;""))</f>
        <v>0</v>
      </c>
      <c r="Q20" s="132">
        <f>SUMPRODUCT(('Fixtures and Results (4)'!D$3:D$382='Setting (4)'!C20)*('Fixtures and Results (4)'!E$3:E$382&lt;'Fixtures and Results (4)'!F$3:F$382))</f>
        <v>0</v>
      </c>
      <c r="R20" s="132">
        <f>SUMIF('Fixtures and Results (4)'!D$3:D$382,'Setting (4)'!C20,'Fixtures and Results (4)'!E$3:E$382)</f>
        <v>0</v>
      </c>
      <c r="S20" s="132">
        <f>SUMIF('Fixtures and Results (4)'!D$3:D$382,'Setting (4)'!C20,'Fixtures and Results (4)'!F$3:F$382)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(4)'!G$3:G$382='Setting (4)'!C20)*('Fixtures and Results (4)'!E$3:E$382&lt;'Fixtures and Results (4)'!F$3:F$382))</f>
        <v>0</v>
      </c>
      <c r="X20" s="132">
        <f>SUMPRODUCT(('Fixtures and Results (4)'!G$3:G$382='Setting (4)'!C20)*('Fixtures and Results (4)'!E$3:E$382='Fixtures and Results (4)'!F$3:F$382)*('Fixtures and Results (4)'!F$3:F$382&lt;&gt;""))</f>
        <v>0</v>
      </c>
      <c r="Y20" s="132">
        <f>SUMPRODUCT(('Fixtures and Results (4)'!G$3:G$382='Setting (4)'!C20)*('Fixtures and Results (4)'!E$3:E$382&gt;'Fixtures and Results (4)'!F$3:F$382))</f>
        <v>0</v>
      </c>
      <c r="Z20" s="132">
        <f>SUMIF('Fixtures and Results (4)'!G$3:G$382,'Setting (4)'!C20,'Fixtures and Results (4)'!F$3:F$382)</f>
        <v>0</v>
      </c>
      <c r="AA20" s="132">
        <f>SUMIF('Fixtures and Results (4)'!G$3:G$382,'Setting (4)'!C20,'Fixtures and Results (4)'!E$3:E$382)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10</v>
      </c>
      <c r="AE20" s="132">
        <f t="shared" si="11"/>
        <v>0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(4)'!D20&lt;&gt;"",'Initial Setup (4)'!E20,0)</f>
        <v>0</v>
      </c>
      <c r="D21" s="136">
        <f t="shared" si="14"/>
        <v>-8</v>
      </c>
      <c r="E21" s="133">
        <f>COUNTIF('Fixtures and Results (4)'!D:D,'Setting (4)'!C21)+COUNTIF('Fixtures and Results (4)'!G:G,'Setting (4)'!C21)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(4)'!D20)</f>
        <v>0</v>
      </c>
      <c r="N21" s="132">
        <f t="shared" si="3"/>
        <v>0</v>
      </c>
      <c r="O21" s="132">
        <f>SUMPRODUCT(('Fixtures and Results (4)'!D$3:D$382='Setting (4)'!C21)*('Fixtures and Results (4)'!E$3:E$382&gt;'Fixtures and Results (4)'!F$3:F$382))</f>
        <v>0</v>
      </c>
      <c r="P21" s="132">
        <f>SUMPRODUCT(('Fixtures and Results (4)'!D$3:D$382='Setting (4)'!C21)*('Fixtures and Results (4)'!E$3:E$382='Fixtures and Results (4)'!F$3:F$382)*('Fixtures and Results (4)'!E$3:E$382&lt;&gt;""))</f>
        <v>0</v>
      </c>
      <c r="Q21" s="132">
        <f>SUMPRODUCT(('Fixtures and Results (4)'!D$3:D$382='Setting (4)'!C21)*('Fixtures and Results (4)'!E$3:E$382&lt;'Fixtures and Results (4)'!F$3:F$382))</f>
        <v>0</v>
      </c>
      <c r="R21" s="132">
        <f>SUMIF('Fixtures and Results (4)'!D$3:D$382,'Setting (4)'!C21,'Fixtures and Results (4)'!E$3:E$382)</f>
        <v>0</v>
      </c>
      <c r="S21" s="132">
        <f>SUMIF('Fixtures and Results (4)'!D$3:D$382,'Setting (4)'!C21,'Fixtures and Results (4)'!F$3:F$382)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(4)'!G$3:G$382='Setting (4)'!C21)*('Fixtures and Results (4)'!E$3:E$382&lt;'Fixtures and Results (4)'!F$3:F$382))</f>
        <v>0</v>
      </c>
      <c r="X21" s="132">
        <f>SUMPRODUCT(('Fixtures and Results (4)'!G$3:G$382='Setting (4)'!C21)*('Fixtures and Results (4)'!E$3:E$382='Fixtures and Results (4)'!F$3:F$382)*('Fixtures and Results (4)'!F$3:F$382&lt;&gt;""))</f>
        <v>0</v>
      </c>
      <c r="Y21" s="132">
        <f>SUMPRODUCT(('Fixtures and Results (4)'!G$3:G$382='Setting (4)'!C21)*('Fixtures and Results (4)'!E$3:E$382&gt;'Fixtures and Results (4)'!F$3:F$382))</f>
        <v>0</v>
      </c>
      <c r="Z21" s="132">
        <f>SUMIF('Fixtures and Results (4)'!G$3:G$382,'Setting (4)'!C21,'Fixtures and Results (4)'!F$3:F$382)</f>
        <v>0</v>
      </c>
      <c r="AA21" s="132">
        <f>SUMIF('Fixtures and Results (4)'!G$3:G$382,'Setting (4)'!C21,'Fixtures and Results (4)'!E$3:E$382)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10</v>
      </c>
      <c r="AE21" s="132">
        <f t="shared" si="11"/>
        <v>0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(4)'!D21&lt;&gt;"",'Initial Setup (4)'!E21,0)</f>
        <v>0</v>
      </c>
      <c r="D22" s="136">
        <f t="shared" si="14"/>
        <v>-9</v>
      </c>
      <c r="E22" s="133">
        <f>COUNTIF('Fixtures and Results (4)'!D:D,'Setting (4)'!C22)+COUNTIF('Fixtures and Results (4)'!G:G,'Setting (4)'!C22)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(4)'!D21)</f>
        <v>0</v>
      </c>
      <c r="N22" s="132">
        <f t="shared" si="3"/>
        <v>0</v>
      </c>
      <c r="O22" s="132">
        <f>SUMPRODUCT(('Fixtures and Results (4)'!D$3:D$382='Setting (4)'!C22)*('Fixtures and Results (4)'!E$3:E$382&gt;'Fixtures and Results (4)'!F$3:F$382))</f>
        <v>0</v>
      </c>
      <c r="P22" s="132">
        <f>SUMPRODUCT(('Fixtures and Results (4)'!D$3:D$382='Setting (4)'!C22)*('Fixtures and Results (4)'!E$3:E$382='Fixtures and Results (4)'!F$3:F$382)*('Fixtures and Results (4)'!E$3:E$382&lt;&gt;""))</f>
        <v>0</v>
      </c>
      <c r="Q22" s="132">
        <f>SUMPRODUCT(('Fixtures and Results (4)'!D$3:D$382='Setting (4)'!C22)*('Fixtures and Results (4)'!E$3:E$382&lt;'Fixtures and Results (4)'!F$3:F$382))</f>
        <v>0</v>
      </c>
      <c r="R22" s="132">
        <f>SUMIF('Fixtures and Results (4)'!D$3:D$382,'Setting (4)'!C22,'Fixtures and Results (4)'!E$3:E$382)</f>
        <v>0</v>
      </c>
      <c r="S22" s="132">
        <f>SUMIF('Fixtures and Results (4)'!D$3:D$382,'Setting (4)'!C22,'Fixtures and Results (4)'!F$3:F$382)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(4)'!G$3:G$382='Setting (4)'!C22)*('Fixtures and Results (4)'!E$3:E$382&lt;'Fixtures and Results (4)'!F$3:F$382))</f>
        <v>0</v>
      </c>
      <c r="X22" s="132">
        <f>SUMPRODUCT(('Fixtures and Results (4)'!G$3:G$382='Setting (4)'!C22)*('Fixtures and Results (4)'!E$3:E$382='Fixtures and Results (4)'!F$3:F$382)*('Fixtures and Results (4)'!F$3:F$382&lt;&gt;""))</f>
        <v>0</v>
      </c>
      <c r="Y22" s="132">
        <f>SUMPRODUCT(('Fixtures and Results (4)'!G$3:G$382='Setting (4)'!C22)*('Fixtures and Results (4)'!E$3:E$382&gt;'Fixtures and Results (4)'!F$3:F$382))</f>
        <v>0</v>
      </c>
      <c r="Z22" s="132">
        <f>SUMIF('Fixtures and Results (4)'!G$3:G$382,'Setting (4)'!C22,'Fixtures and Results (4)'!F$3:F$382)</f>
        <v>0</v>
      </c>
      <c r="AA22" s="132">
        <f>SUMIF('Fixtures and Results (4)'!G$3:G$382,'Setting (4)'!C22,'Fixtures and Results (4)'!E$3:E$382)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10</v>
      </c>
      <c r="AE22" s="132">
        <f t="shared" si="11"/>
        <v>0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(4)'!D22&lt;&gt;"",'Initial Setup (4)'!E22,0)</f>
        <v>0</v>
      </c>
      <c r="D23" s="136">
        <f t="shared" si="14"/>
        <v>-10</v>
      </c>
      <c r="E23" s="133">
        <f>COUNTIF('Fixtures and Results (4)'!D:D,'Setting (4)'!C23)+COUNTIF('Fixtures and Results (4)'!G:G,'Setting (4)'!C23)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(4)'!D22)</f>
        <v>0</v>
      </c>
      <c r="N23" s="132">
        <f t="shared" si="3"/>
        <v>0</v>
      </c>
      <c r="O23" s="132">
        <f>SUMPRODUCT(('Fixtures and Results (4)'!D$3:D$382='Setting (4)'!C23)*('Fixtures and Results (4)'!E$3:E$382&gt;'Fixtures and Results (4)'!F$3:F$382))</f>
        <v>0</v>
      </c>
      <c r="P23" s="132">
        <f>SUMPRODUCT(('Fixtures and Results (4)'!D$3:D$382='Setting (4)'!C23)*('Fixtures and Results (4)'!E$3:E$382='Fixtures and Results (4)'!F$3:F$382)*('Fixtures and Results (4)'!E$3:E$382&lt;&gt;""))</f>
        <v>0</v>
      </c>
      <c r="Q23" s="132">
        <f>SUMPRODUCT(('Fixtures and Results (4)'!D$3:D$382='Setting (4)'!C23)*('Fixtures and Results (4)'!E$3:E$382&lt;'Fixtures and Results (4)'!F$3:F$382))</f>
        <v>0</v>
      </c>
      <c r="R23" s="132">
        <f>SUMIF('Fixtures and Results (4)'!D$3:D$382,'Setting (4)'!C23,'Fixtures and Results (4)'!E$3:E$382)</f>
        <v>0</v>
      </c>
      <c r="S23" s="132">
        <f>SUMIF('Fixtures and Results (4)'!D$3:D$382,'Setting (4)'!C23,'Fixtures and Results (4)'!F$3:F$382)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(4)'!G$3:G$382='Setting (4)'!C23)*('Fixtures and Results (4)'!E$3:E$382&lt;'Fixtures and Results (4)'!F$3:F$382))</f>
        <v>0</v>
      </c>
      <c r="X23" s="132">
        <f>SUMPRODUCT(('Fixtures and Results (4)'!G$3:G$382='Setting (4)'!C23)*('Fixtures and Results (4)'!E$3:E$382='Fixtures and Results (4)'!F$3:F$382)*('Fixtures and Results (4)'!F$3:F$382&lt;&gt;""))</f>
        <v>0</v>
      </c>
      <c r="Y23" s="132">
        <f>SUMPRODUCT(('Fixtures and Results (4)'!G$3:G$382='Setting (4)'!C23)*('Fixtures and Results (4)'!E$3:E$382&gt;'Fixtures and Results (4)'!F$3:F$382))</f>
        <v>0</v>
      </c>
      <c r="Z23" s="132">
        <f>SUMIF('Fixtures and Results (4)'!G$3:G$382,'Setting (4)'!C23,'Fixtures and Results (4)'!F$3:F$382)</f>
        <v>0</v>
      </c>
      <c r="AA23" s="132">
        <f>SUMIF('Fixtures and Results (4)'!G$3:G$382,'Setting (4)'!C23,'Fixtures and Results (4)'!E$3:E$382)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10</v>
      </c>
      <c r="AE23" s="132">
        <f t="shared" si="11"/>
        <v>0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(4)'!D23&lt;&gt;"",'Initial Setup (4)'!E23,0)</f>
        <v>0</v>
      </c>
      <c r="D24" s="136">
        <f t="shared" si="14"/>
        <v>-11</v>
      </c>
      <c r="E24" s="133">
        <f>COUNTIF('Fixtures and Results (4)'!D:D,'Setting (4)'!C24)+COUNTIF('Fixtures and Results (4)'!G:G,'Setting (4)'!C24)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(4)'!D23)</f>
        <v>0</v>
      </c>
      <c r="N24" s="132">
        <f>O24+P24+Q24</f>
        <v>0</v>
      </c>
      <c r="O24" s="132">
        <f>SUMPRODUCT(('Fixtures and Results (4)'!D$3:D$382='Setting (4)'!C24)*('Fixtures and Results (4)'!E$3:E$382&gt;'Fixtures and Results (4)'!F$3:F$382))</f>
        <v>0</v>
      </c>
      <c r="P24" s="132">
        <f>SUMPRODUCT(('Fixtures and Results (4)'!D$3:D$382='Setting (4)'!C24)*('Fixtures and Results (4)'!E$3:E$382='Fixtures and Results (4)'!F$3:F$382)*('Fixtures and Results (4)'!E$3:E$382&lt;&gt;""))</f>
        <v>0</v>
      </c>
      <c r="Q24" s="132">
        <f>SUMPRODUCT(('Fixtures and Results (4)'!D$3:D$382='Setting (4)'!C24)*('Fixtures and Results (4)'!E$3:E$382&lt;'Fixtures and Results (4)'!F$3:F$382))</f>
        <v>0</v>
      </c>
      <c r="R24" s="132">
        <f>SUMIF('Fixtures and Results (4)'!D$3:D$382,'Setting (4)'!C24,'Fixtures and Results (4)'!E$3:E$382)</f>
        <v>0</v>
      </c>
      <c r="S24" s="132">
        <f>SUMIF('Fixtures and Results (4)'!D$3:D$382,'Setting (4)'!C24,'Fixtures and Results (4)'!F$3:F$382)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(4)'!G$3:G$382='Setting (4)'!C24)*('Fixtures and Results (4)'!E$3:E$382&lt;'Fixtures and Results (4)'!F$3:F$382))</f>
        <v>0</v>
      </c>
      <c r="X24" s="132">
        <f>SUMPRODUCT(('Fixtures and Results (4)'!G$3:G$382='Setting (4)'!C24)*('Fixtures and Results (4)'!E$3:E$382='Fixtures and Results (4)'!F$3:F$382)*('Fixtures and Results (4)'!F$3:F$382&lt;&gt;""))</f>
        <v>0</v>
      </c>
      <c r="Y24" s="132">
        <f>SUMPRODUCT(('Fixtures and Results (4)'!G$3:G$382='Setting (4)'!C24)*('Fixtures and Results (4)'!E$3:E$382&gt;'Fixtures and Results (4)'!F$3:F$382))</f>
        <v>0</v>
      </c>
      <c r="Z24" s="132">
        <f>SUMIF('Fixtures and Results (4)'!G$3:G$382,'Setting (4)'!C24,'Fixtures and Results (4)'!F$3:F$382)</f>
        <v>0</v>
      </c>
      <c r="AA24" s="132">
        <f>SUMIF('Fixtures and Results (4)'!G$3:G$382,'Setting (4)'!C24,'Fixtures and Results (4)'!E$3:E$382)</f>
        <v>0</v>
      </c>
      <c r="AB24" s="132">
        <f>Z24-AA24</f>
        <v>0</v>
      </c>
      <c r="AC24" s="132">
        <f>W24*3+X24*1</f>
        <v>0</v>
      </c>
      <c r="AD24" s="132">
        <f t="shared" si="10"/>
        <v>10</v>
      </c>
      <c r="AE24" s="132">
        <f t="shared" si="11"/>
        <v>0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(4)'!D24&lt;&gt;"",'Initial Setup (4)'!E24,0)</f>
        <v>0</v>
      </c>
      <c r="D25" s="136">
        <f t="shared" si="14"/>
        <v>-12</v>
      </c>
      <c r="E25" s="133">
        <f>COUNTIF('Fixtures and Results (4)'!D:D,'Setting (4)'!C25)+COUNTIF('Fixtures and Results (4)'!G:G,'Setting (4)'!C25)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(4)'!D24)</f>
        <v>0</v>
      </c>
      <c r="N25" s="132">
        <f>O25+P25+Q25</f>
        <v>0</v>
      </c>
      <c r="O25" s="132">
        <f>SUMPRODUCT(('Fixtures and Results (4)'!D$3:D$382='Setting (4)'!C25)*('Fixtures and Results (4)'!E$3:E$382&gt;'Fixtures and Results (4)'!F$3:F$382))</f>
        <v>0</v>
      </c>
      <c r="P25" s="132">
        <f>SUMPRODUCT(('Fixtures and Results (4)'!D$3:D$382='Setting (4)'!C25)*('Fixtures and Results (4)'!E$3:E$382='Fixtures and Results (4)'!F$3:F$382)*('Fixtures and Results (4)'!E$3:E$382&lt;&gt;""))</f>
        <v>0</v>
      </c>
      <c r="Q25" s="132">
        <f>SUMPRODUCT(('Fixtures and Results (4)'!D$3:D$382='Setting (4)'!C25)*('Fixtures and Results (4)'!E$3:E$382&lt;'Fixtures and Results (4)'!F$3:F$382))</f>
        <v>0</v>
      </c>
      <c r="R25" s="132">
        <f>SUMIF('Fixtures and Results (4)'!D$3:D$382,'Setting (4)'!C25,'Fixtures and Results (4)'!E$3:E$382)</f>
        <v>0</v>
      </c>
      <c r="S25" s="132">
        <f>SUMIF('Fixtures and Results (4)'!D$3:D$382,'Setting (4)'!C25,'Fixtures and Results (4)'!F$3:F$382)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(4)'!G$3:G$382='Setting (4)'!C25)*('Fixtures and Results (4)'!E$3:E$382&lt;'Fixtures and Results (4)'!F$3:F$382))</f>
        <v>0</v>
      </c>
      <c r="X25" s="132">
        <f>SUMPRODUCT(('Fixtures and Results (4)'!G$3:G$382='Setting (4)'!C25)*('Fixtures and Results (4)'!E$3:E$382='Fixtures and Results (4)'!F$3:F$382)*('Fixtures and Results (4)'!F$3:F$382&lt;&gt;""))</f>
        <v>0</v>
      </c>
      <c r="Y25" s="132">
        <f>SUMPRODUCT(('Fixtures and Results (4)'!G$3:G$382='Setting (4)'!C25)*('Fixtures and Results (4)'!E$3:E$382&gt;'Fixtures and Results (4)'!F$3:F$382))</f>
        <v>0</v>
      </c>
      <c r="Z25" s="132">
        <f>SUMIF('Fixtures and Results (4)'!G$3:G$382,'Setting (4)'!C25,'Fixtures and Results (4)'!F$3:F$382)</f>
        <v>0</v>
      </c>
      <c r="AA25" s="132">
        <f>SUMIF('Fixtures and Results (4)'!G$3:G$382,'Setting (4)'!C25,'Fixtures and Results (4)'!E$3:E$382)</f>
        <v>0</v>
      </c>
      <c r="AB25" s="132">
        <f>Z25-AA25</f>
        <v>0</v>
      </c>
      <c r="AC25" s="132">
        <f>W25*3+X25*1</f>
        <v>0</v>
      </c>
      <c r="AD25" s="132">
        <f t="shared" si="10"/>
        <v>10</v>
      </c>
      <c r="AE25" s="132">
        <f t="shared" si="11"/>
        <v>0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(4)'!D25&lt;&gt;"",'Initial Setup (4)'!E25,0)</f>
        <v>0</v>
      </c>
      <c r="D26" s="136">
        <f t="shared" si="14"/>
        <v>-13</v>
      </c>
      <c r="E26" s="133">
        <f>COUNTIF('Fixtures and Results (4)'!D:D,'Setting (4)'!C26)+COUNTIF('Fixtures and Results (4)'!G:G,'Setting (4)'!C26)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(4)'!D25)</f>
        <v>0</v>
      </c>
      <c r="N26" s="132">
        <f>O26+P26+Q26</f>
        <v>0</v>
      </c>
      <c r="O26" s="132">
        <f>SUMPRODUCT(('Fixtures and Results (4)'!D$3:D$382='Setting (4)'!C26)*('Fixtures and Results (4)'!E$3:E$382&gt;'Fixtures and Results (4)'!F$3:F$382))</f>
        <v>0</v>
      </c>
      <c r="P26" s="132">
        <f>SUMPRODUCT(('Fixtures and Results (4)'!D$3:D$382='Setting (4)'!C26)*('Fixtures and Results (4)'!E$3:E$382='Fixtures and Results (4)'!F$3:F$382)*('Fixtures and Results (4)'!E$3:E$382&lt;&gt;""))</f>
        <v>0</v>
      </c>
      <c r="Q26" s="132">
        <f>SUMPRODUCT(('Fixtures and Results (4)'!D$3:D$382='Setting (4)'!C26)*('Fixtures and Results (4)'!E$3:E$382&lt;'Fixtures and Results (4)'!F$3:F$382))</f>
        <v>0</v>
      </c>
      <c r="R26" s="132">
        <f>SUMIF('Fixtures and Results (4)'!D$3:D$382,'Setting (4)'!C26,'Fixtures and Results (4)'!E$3:E$382)</f>
        <v>0</v>
      </c>
      <c r="S26" s="132">
        <f>SUMIF('Fixtures and Results (4)'!D$3:D$382,'Setting (4)'!C26,'Fixtures and Results (4)'!F$3:F$382)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(4)'!G$3:G$382='Setting (4)'!C26)*('Fixtures and Results (4)'!E$3:E$382&lt;'Fixtures and Results (4)'!F$3:F$382))</f>
        <v>0</v>
      </c>
      <c r="X26" s="132">
        <f>SUMPRODUCT(('Fixtures and Results (4)'!G$3:G$382='Setting (4)'!C26)*('Fixtures and Results (4)'!E$3:E$382='Fixtures and Results (4)'!F$3:F$382)*('Fixtures and Results (4)'!F$3:F$382&lt;&gt;""))</f>
        <v>0</v>
      </c>
      <c r="Y26" s="132">
        <f>SUMPRODUCT(('Fixtures and Results (4)'!G$3:G$382='Setting (4)'!C26)*('Fixtures and Results (4)'!E$3:E$382&gt;'Fixtures and Results (4)'!F$3:F$382))</f>
        <v>0</v>
      </c>
      <c r="Z26" s="132">
        <f>SUMIF('Fixtures and Results (4)'!G$3:G$382,'Setting (4)'!C26,'Fixtures and Results (4)'!F$3:F$382)</f>
        <v>0</v>
      </c>
      <c r="AA26" s="132">
        <f>SUMIF('Fixtures and Results (4)'!G$3:G$382,'Setting (4)'!C26,'Fixtures and Results (4)'!E$3:E$382)</f>
        <v>0</v>
      </c>
      <c r="AB26" s="132">
        <f>Z26-AA26</f>
        <v>0</v>
      </c>
      <c r="AC26" s="132">
        <f>W26*3+X26*1</f>
        <v>0</v>
      </c>
      <c r="AD26" s="132">
        <f t="shared" si="10"/>
        <v>10</v>
      </c>
      <c r="AE26" s="132">
        <f t="shared" si="11"/>
        <v>0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(4)'!D26&lt;&gt;"",'Initial Setup (4)'!E26,0)</f>
        <v>0</v>
      </c>
      <c r="D27" s="136">
        <f t="shared" si="14"/>
        <v>-14</v>
      </c>
      <c r="E27" s="133">
        <f>COUNTIF('Fixtures and Results (4)'!D:D,'Setting (4)'!C27)+COUNTIF('Fixtures and Results (4)'!G:G,'Setting (4)'!C27)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(4)'!D26)</f>
        <v>0</v>
      </c>
      <c r="N27" s="132">
        <f>O27+P27+Q27</f>
        <v>0</v>
      </c>
      <c r="O27" s="132">
        <f>SUMPRODUCT(('Fixtures and Results (4)'!D$3:D$382='Setting (4)'!C27)*('Fixtures and Results (4)'!E$3:E$382&gt;'Fixtures and Results (4)'!F$3:F$382))</f>
        <v>0</v>
      </c>
      <c r="P27" s="132">
        <f>SUMPRODUCT(('Fixtures and Results (4)'!D$3:D$382='Setting (4)'!C27)*('Fixtures and Results (4)'!E$3:E$382='Fixtures and Results (4)'!F$3:F$382)*('Fixtures and Results (4)'!E$3:E$382&lt;&gt;""))</f>
        <v>0</v>
      </c>
      <c r="Q27" s="132">
        <f>SUMPRODUCT(('Fixtures and Results (4)'!D$3:D$382='Setting (4)'!C27)*('Fixtures and Results (4)'!E$3:E$382&lt;'Fixtures and Results (4)'!F$3:F$382))</f>
        <v>0</v>
      </c>
      <c r="R27" s="132">
        <f>SUMIF('Fixtures and Results (4)'!D$3:D$382,'Setting (4)'!C27,'Fixtures and Results (4)'!E$3:E$382)</f>
        <v>0</v>
      </c>
      <c r="S27" s="132">
        <f>SUMIF('Fixtures and Results (4)'!D$3:D$382,'Setting (4)'!C27,'Fixtures and Results (4)'!F$3:F$382)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(4)'!G$3:G$382='Setting (4)'!C27)*('Fixtures and Results (4)'!E$3:E$382&lt;'Fixtures and Results (4)'!F$3:F$382))</f>
        <v>0</v>
      </c>
      <c r="X27" s="132">
        <f>SUMPRODUCT(('Fixtures and Results (4)'!G$3:G$382='Setting (4)'!C27)*('Fixtures and Results (4)'!E$3:E$382='Fixtures and Results (4)'!F$3:F$382)*('Fixtures and Results (4)'!F$3:F$382&lt;&gt;""))</f>
        <v>0</v>
      </c>
      <c r="Y27" s="132">
        <f>SUMPRODUCT(('Fixtures and Results (4)'!G$3:G$382='Setting (4)'!C27)*('Fixtures and Results (4)'!E$3:E$382&gt;'Fixtures and Results (4)'!F$3:F$382))</f>
        <v>0</v>
      </c>
      <c r="Z27" s="132">
        <f>SUMIF('Fixtures and Results (4)'!G$3:G$382,'Setting (4)'!C27,'Fixtures and Results (4)'!F$3:F$382)</f>
        <v>0</v>
      </c>
      <c r="AA27" s="132">
        <f>SUMIF('Fixtures and Results (4)'!G$3:G$382,'Setting (4)'!C27,'Fixtures and Results (4)'!E$3:E$382)</f>
        <v>0</v>
      </c>
      <c r="AB27" s="132">
        <f>Z27-AA27</f>
        <v>0</v>
      </c>
      <c r="AC27" s="132">
        <f>W27*3+X27*1</f>
        <v>0</v>
      </c>
      <c r="AD27" s="132">
        <f t="shared" si="10"/>
        <v>10</v>
      </c>
      <c r="AE27" s="132">
        <f t="shared" si="11"/>
        <v>0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L10" sqref="L10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(4)'!D3</f>
        <v>1</v>
      </c>
      <c r="C3" s="130" t="str">
        <f>IF(B3&lt;&gt;"",'Initial Setup (4)'!E3,"")</f>
        <v>ATALANTA (ITA)</v>
      </c>
      <c r="D3" s="138"/>
    </row>
    <row r="4" spans="2:4" ht="15" customHeight="1">
      <c r="B4" s="133">
        <f>'Initial Setup (4)'!D4</f>
        <v>2</v>
      </c>
      <c r="C4" s="130" t="str">
        <f>IF(B4&lt;&gt;"",'Initial Setup (4)'!E4,"")</f>
        <v>GALATASARAY (TUR)</v>
      </c>
      <c r="D4" s="138"/>
    </row>
    <row r="5" spans="2:4" ht="15" customHeight="1">
      <c r="B5" s="133">
        <f>'Initial Setup (4)'!D5</f>
        <v>3</v>
      </c>
      <c r="C5" s="130" t="str">
        <f>IF(B5&lt;&gt;"",'Initial Setup (4)'!E5,"")</f>
        <v>HAMMARBY IF (SWE)</v>
      </c>
      <c r="D5" s="138"/>
    </row>
    <row r="6" spans="2:4" ht="15" customHeight="1">
      <c r="B6" s="133">
        <f>'Initial Setup (4)'!D6</f>
        <v>4</v>
      </c>
      <c r="C6" s="130" t="str">
        <f>IF(B6&lt;&gt;"",'Initial Setup (4)'!E6,"")</f>
        <v>İZMİRSPOR (TUR)</v>
      </c>
      <c r="D6" s="138"/>
    </row>
    <row r="7" spans="2:4" ht="15" customHeight="1">
      <c r="B7" s="133">
        <f>'Initial Setup (4)'!D7</f>
        <v>5</v>
      </c>
      <c r="C7" s="130" t="str">
        <f>IF(B7&lt;&gt;"",'Initial Setup (4)'!E7,"")</f>
        <v>KASIMPAŞA (TUR)</v>
      </c>
      <c r="D7" s="138"/>
    </row>
    <row r="8" spans="2:4" ht="15" customHeight="1">
      <c r="B8" s="133">
        <f>'Initial Setup (4)'!D8</f>
        <v>6</v>
      </c>
      <c r="C8" s="130" t="str">
        <f>IF(B8&lt;&gt;"",'Initial Setup (4)'!E8,"")</f>
        <v>MAN. CITY (ENG)</v>
      </c>
      <c r="D8" s="138"/>
    </row>
    <row r="9" spans="2:4" ht="15" customHeight="1">
      <c r="B9" s="133">
        <f>'Initial Setup (4)'!D9</f>
        <v>7</v>
      </c>
      <c r="C9" s="130" t="str">
        <f>IF(B9&lt;&gt;"",'Initial Setup (4)'!E9,"")</f>
        <v>O. LJUBLJANA (SLO)</v>
      </c>
      <c r="D9" s="138"/>
    </row>
    <row r="10" spans="2:4" ht="15" customHeight="1">
      <c r="B10" s="133">
        <f>'Initial Setup (4)'!D10</f>
        <v>8</v>
      </c>
      <c r="C10" s="130" t="str">
        <f>IF(B10&lt;&gt;"",'Initial Setup (4)'!E10,"")</f>
        <v>O. MARSEILLE (FRA)</v>
      </c>
      <c r="D10" s="138"/>
    </row>
    <row r="11" spans="2:4" ht="15" customHeight="1">
      <c r="B11" s="133">
        <f>'Initial Setup (4)'!D11</f>
        <v>9</v>
      </c>
      <c r="C11" s="130" t="str">
        <f>IF(B11&lt;&gt;"",'Initial Setup (4)'!E11,"")</f>
        <v>RANGERS (SCO)</v>
      </c>
      <c r="D11" s="138"/>
    </row>
    <row r="12" spans="2:4" ht="15" customHeight="1">
      <c r="B12" s="133" t="str">
        <f>'Initial Setup (4)'!D12</f>
        <v/>
      </c>
      <c r="C12" s="130" t="str">
        <f>IF(B12&lt;&gt;"",'Initial Setup (4)'!E12,"")</f>
        <v/>
      </c>
      <c r="D12" s="138"/>
    </row>
    <row r="13" spans="2:4" ht="15" customHeight="1">
      <c r="B13" s="133" t="str">
        <f>'Initial Setup (4)'!D13</f>
        <v/>
      </c>
      <c r="C13" s="130" t="str">
        <f>IF(B13&lt;&gt;"",'Initial Setup (4)'!E13,"")</f>
        <v/>
      </c>
      <c r="D13" s="138"/>
    </row>
    <row r="14" spans="2:4" ht="15" customHeight="1">
      <c r="B14" s="133" t="str">
        <f>'Initial Setup (4)'!D14</f>
        <v/>
      </c>
      <c r="C14" s="130" t="str">
        <f>IF(B14&lt;&gt;"",'Initial Setup (4)'!E14,"")</f>
        <v/>
      </c>
      <c r="D14" s="138"/>
    </row>
    <row r="15" spans="2:4" ht="15" customHeight="1">
      <c r="B15" s="133" t="str">
        <f>'Initial Setup (4)'!D15</f>
        <v/>
      </c>
      <c r="C15" s="130" t="str">
        <f>IF(B15&lt;&gt;"",'Initial Setup (4)'!E15,"")</f>
        <v/>
      </c>
      <c r="D15" s="138"/>
    </row>
    <row r="16" spans="2:4" ht="15" customHeight="1">
      <c r="B16" s="133" t="str">
        <f>'Initial Setup (4)'!D16</f>
        <v/>
      </c>
      <c r="C16" s="130" t="str">
        <f>IF(B16&lt;&gt;"",'Initial Setup (4)'!E16,"")</f>
        <v/>
      </c>
      <c r="D16" s="138"/>
    </row>
    <row r="17" spans="2:4" ht="15" customHeight="1">
      <c r="B17" s="133" t="str">
        <f>'Initial Setup (4)'!D17</f>
        <v/>
      </c>
      <c r="C17" s="130" t="str">
        <f>IF(B17&lt;&gt;"",'Initial Setup (4)'!E17,"")</f>
        <v/>
      </c>
      <c r="D17" s="138"/>
    </row>
    <row r="18" spans="2:4" ht="15" customHeight="1">
      <c r="B18" s="133" t="str">
        <f>'Initial Setup (4)'!D18</f>
        <v/>
      </c>
      <c r="C18" s="130" t="str">
        <f>IF(B18&lt;&gt;"",'Initial Setup (4)'!E18,"")</f>
        <v/>
      </c>
      <c r="D18" s="138"/>
    </row>
    <row r="19" spans="2:4" ht="15" customHeight="1">
      <c r="B19" s="133" t="str">
        <f>'Initial Setup (4)'!D19</f>
        <v/>
      </c>
      <c r="C19" s="130" t="str">
        <f>IF(B19&lt;&gt;"",'Initial Setup (4)'!E19,"")</f>
        <v/>
      </c>
      <c r="D19" s="138"/>
    </row>
    <row r="20" spans="2:4" ht="15" customHeight="1">
      <c r="B20" s="133" t="str">
        <f>'Initial Setup (4)'!D20</f>
        <v/>
      </c>
      <c r="C20" s="130" t="str">
        <f>IF(B20&lt;&gt;"",'Initial Setup (4)'!E20,"")</f>
        <v/>
      </c>
      <c r="D20" s="138"/>
    </row>
    <row r="21" spans="2:4" ht="15" customHeight="1">
      <c r="B21" s="133" t="str">
        <f>'Initial Setup (4)'!D21</f>
        <v/>
      </c>
      <c r="C21" s="130" t="str">
        <f>IF(B21&lt;&gt;"",'Initial Setup (4)'!E21,"")</f>
        <v/>
      </c>
      <c r="D21" s="138"/>
    </row>
    <row r="22" spans="2:4" ht="15" customHeight="1">
      <c r="B22" s="133" t="str">
        <f>'Initial Setup (4)'!D22</f>
        <v/>
      </c>
      <c r="C22" s="130" t="str">
        <f>IF(B22&lt;&gt;"",'Initial Setup (4)'!E22,"")</f>
        <v/>
      </c>
      <c r="D22" s="138"/>
    </row>
    <row r="23" spans="2:4" ht="15" customHeight="1">
      <c r="B23" s="133" t="str">
        <f>'Initial Setup (4)'!D23</f>
        <v/>
      </c>
      <c r="C23" s="130" t="str">
        <f>IF(B23&lt;&gt;"",'Initial Setup (4)'!E23,"")</f>
        <v/>
      </c>
      <c r="D23" s="138"/>
    </row>
    <row r="24" spans="2:4" ht="15" customHeight="1">
      <c r="B24" s="133" t="str">
        <f>'Initial Setup (4)'!D24</f>
        <v/>
      </c>
      <c r="C24" s="130" t="str">
        <f>IF(B24&lt;&gt;"",'Initial Setup (4)'!E24,"")</f>
        <v/>
      </c>
      <c r="D24" s="138"/>
    </row>
    <row r="25" spans="2:4" ht="15" customHeight="1">
      <c r="B25" s="133" t="str">
        <f>'Initial Setup (4)'!D25</f>
        <v/>
      </c>
      <c r="C25" s="130" t="str">
        <f>IF(B25&lt;&gt;"",'Initial Setup (4)'!E25,"")</f>
        <v/>
      </c>
      <c r="D25" s="138"/>
    </row>
    <row r="26" spans="2:4" ht="15" customHeight="1">
      <c r="B26" s="133" t="str">
        <f>'Initial Setup (4)'!D26</f>
        <v/>
      </c>
      <c r="C26" s="130" t="str">
        <f>IF(B26&lt;&gt;"",'Initial Setup (4)'!E26,"")</f>
        <v/>
      </c>
      <c r="D26" s="138"/>
    </row>
  </sheetData>
  <conditionalFormatting sqref="B3:C26">
    <cfRule type="expression" dxfId="129" priority="1" stopIfTrue="1">
      <formula>$B3&lt;&gt;""</formula>
    </cfRule>
  </conditionalFormatting>
  <conditionalFormatting sqref="D3:D26">
    <cfRule type="expression" dxfId="128" priority="2" stopIfTrue="1">
      <formula>$B3&lt;&gt;""</formula>
    </cfRule>
  </conditionalFormatting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E12" sqref="E12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GROUPS!F6</f>
        <v>AC MILAN (ITA)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GROUPS!F7</f>
        <v>AEK (GRE)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GROUPS!F8</f>
        <v>AJAX (NED)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GROUPS!F9</f>
        <v>ALTAY (TUR)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GROUPS!F10</f>
        <v>BAŞAKŞEHİR (TUR)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GROUPS!F11</f>
        <v>BROMMAPOJKARNA (SWE)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GROUPS!F12</f>
        <v>CHARLEROI (BEL)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GROUPS!F13</f>
        <v>RİZESPOR (TUR)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GROUPS!F14</f>
        <v>SOUTHAMPTON (ENG)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127" priority="1" stopIfTrue="1">
      <formula>AND($D3&gt;$B$2,$E3&lt;&gt;"")</formula>
    </cfRule>
  </conditionalFormatting>
  <conditionalFormatting sqref="E3:E26">
    <cfRule type="expression" dxfId="126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L10" sqref="L10"/>
      <selection pane="topRight" activeCell="L10" sqref="L10"/>
      <selection pane="bottomLeft" activeCell="L10" sqref="L10"/>
      <selection pane="bottomRight" activeCell="G3" sqref="G3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FIX'!AI17</f>
        <v>RİZESPOR (TUR)</v>
      </c>
      <c r="E3" s="118">
        <f>IF('DAY 1-2 FIX'!AJ17="","",'DAY 1-2 FIX'!AJ17)</f>
        <v>1</v>
      </c>
      <c r="F3" s="118">
        <f>IF('DAY 1-2 FIX'!AK17="","",'DAY 1-2 FIX'!AK17)</f>
        <v>3</v>
      </c>
      <c r="G3" s="147" t="str">
        <f>'DAY 1-2 FIX'!AL17</f>
        <v>AC MILAN (ITA)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FIX'!AI18</f>
        <v>AEK (GRE)</v>
      </c>
      <c r="E4" s="118">
        <f>IF('DAY 1-2 FIX'!AJ18="","",'DAY 1-2 FIX'!AJ18)</f>
        <v>0</v>
      </c>
      <c r="F4" s="118">
        <f>IF('DAY 1-2 FIX'!AK18="","",'DAY 1-2 FIX'!AK18)</f>
        <v>1</v>
      </c>
      <c r="G4" s="147" t="str">
        <f>'DAY 1-2 FIX'!AL18</f>
        <v>CHARLEROI (BEL)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FIX'!AI19</f>
        <v>BROMMAPOJKARNA (SWE)</v>
      </c>
      <c r="E5" s="118">
        <f>IF('DAY 1-2 FIX'!AJ19="","",'DAY 1-2 FIX'!AJ19)</f>
        <v>1</v>
      </c>
      <c r="F5" s="118">
        <f>IF('DAY 1-2 FIX'!AK19="","",'DAY 1-2 FIX'!AK19)</f>
        <v>1</v>
      </c>
      <c r="G5" s="147" t="str">
        <f>'DAY 1-2 FIX'!AL19</f>
        <v>AJAX (NED)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FIX'!AI20</f>
        <v>ALTAY (TUR)</v>
      </c>
      <c r="E6" s="118">
        <f>IF('DAY 1-2 FIX'!AJ20="","",'DAY 1-2 FIX'!AJ20)</f>
        <v>0</v>
      </c>
      <c r="F6" s="118">
        <f>IF('DAY 1-2 FIX'!AK20="","",'DAY 1-2 FIX'!AK20)</f>
        <v>0</v>
      </c>
      <c r="G6" s="147" t="str">
        <f>'DAY 1-2 FIX'!AL20</f>
        <v>BAŞAKŞEHİR (TUR)</v>
      </c>
    </row>
    <row r="7" spans="1:16" ht="12.75" customHeight="1">
      <c r="A7" s="141">
        <v>5</v>
      </c>
      <c r="B7" s="149"/>
      <c r="C7" s="150"/>
      <c r="D7" s="151" t="str">
        <f>'DAY 1-2 FIX'!AI21</f>
        <v>SOUTHAMPTON (ENG)</v>
      </c>
      <c r="E7" s="152"/>
      <c r="F7" s="152"/>
      <c r="G7" s="153" t="str">
        <f>'DAY 1-2 FIX'!AL21</f>
        <v>BAY</v>
      </c>
    </row>
    <row r="8" spans="1:16" ht="12.75" customHeight="1">
      <c r="A8" s="141">
        <v>6</v>
      </c>
      <c r="B8" s="142"/>
      <c r="C8" s="143"/>
      <c r="D8" s="144" t="str">
        <f>'DAY 1-2 FIX'!AI24</f>
        <v>CHARLEROI (BEL)</v>
      </c>
      <c r="E8" s="118">
        <f>IF('DAY 1-2 FIX'!AJ24="","",'DAY 1-2 FIX'!AJ24)</f>
        <v>0</v>
      </c>
      <c r="F8" s="118">
        <f>IF('DAY 1-2 FIX'!AK24="","",'DAY 1-2 FIX'!AK24)</f>
        <v>0</v>
      </c>
      <c r="G8" s="147" t="str">
        <f>'DAY 1-2 FIX'!AL24</f>
        <v>SOUTHAMPTON (ENG)</v>
      </c>
    </row>
    <row r="9" spans="1:16" ht="12.75" customHeight="1">
      <c r="A9" s="141">
        <v>7</v>
      </c>
      <c r="B9" s="142"/>
      <c r="C9" s="143"/>
      <c r="D9" s="144" t="str">
        <f>'DAY 1-2 FIX'!AI25</f>
        <v>AC MILAN (ITA)</v>
      </c>
      <c r="E9" s="118">
        <f>IF('DAY 1-2 FIX'!AJ25="","",'DAY 1-2 FIX'!AJ25)</f>
        <v>1</v>
      </c>
      <c r="F9" s="118">
        <f>IF('DAY 1-2 FIX'!AK25="","",'DAY 1-2 FIX'!AK25)</f>
        <v>1</v>
      </c>
      <c r="G9" s="147" t="str">
        <f>'DAY 1-2 FIX'!AL25</f>
        <v>BROMMAPOJKARNA (SWE)</v>
      </c>
    </row>
    <row r="10" spans="1:16" ht="12.75" customHeight="1">
      <c r="A10" s="141">
        <v>8</v>
      </c>
      <c r="B10" s="142"/>
      <c r="C10" s="143"/>
      <c r="D10" s="144" t="str">
        <f>'DAY 1-2 FIX'!AI26</f>
        <v>BAŞAKŞEHİR (TUR)</v>
      </c>
      <c r="E10" s="118">
        <f>IF('DAY 1-2 FIX'!AJ26="","",'DAY 1-2 FIX'!AJ26)</f>
        <v>0</v>
      </c>
      <c r="F10" s="118">
        <f>IF('DAY 1-2 FIX'!AK26="","",'DAY 1-2 FIX'!AK26)</f>
        <v>1</v>
      </c>
      <c r="G10" s="147" t="str">
        <f>'DAY 1-2 FIX'!AL26</f>
        <v>AEK (GRE)</v>
      </c>
    </row>
    <row r="11" spans="1:16" ht="12.75" customHeight="1">
      <c r="A11" s="141">
        <v>9</v>
      </c>
      <c r="B11" s="142"/>
      <c r="C11" s="143"/>
      <c r="D11" s="144" t="str">
        <f>'DAY 1-2 FIX'!AI27</f>
        <v>AJAX (NED)</v>
      </c>
      <c r="E11" s="118">
        <f>IF('DAY 1-2 FIX'!AJ27="","",'DAY 1-2 FIX'!AJ27)</f>
        <v>0</v>
      </c>
      <c r="F11" s="118">
        <f>IF('DAY 1-2 FIX'!AK27="","",'DAY 1-2 FIX'!AK27)</f>
        <v>0</v>
      </c>
      <c r="G11" s="147" t="str">
        <f>'DAY 1-2 FIX'!AL27</f>
        <v>ALTAY (TUR)</v>
      </c>
    </row>
    <row r="12" spans="1:16" ht="12.75" customHeight="1">
      <c r="A12" s="141">
        <v>10</v>
      </c>
      <c r="B12" s="149"/>
      <c r="C12" s="150"/>
      <c r="D12" s="151" t="str">
        <f>'DAY 1-2 FIX'!AI28</f>
        <v>RİZESPOR (TUR)</v>
      </c>
      <c r="E12" s="152"/>
      <c r="F12" s="152"/>
      <c r="G12" s="153" t="str">
        <f>'DAY 1-2 FIX'!AL28</f>
        <v>BAY</v>
      </c>
    </row>
    <row r="13" spans="1:16" ht="12.75" customHeight="1">
      <c r="A13" s="141">
        <v>11</v>
      </c>
      <c r="B13" s="142"/>
      <c r="C13" s="143"/>
      <c r="D13" s="144" t="str">
        <f>'DAY 1-2 FIX'!AI31</f>
        <v>BROMMAPOJKARNA (SWE)</v>
      </c>
      <c r="E13" s="118">
        <f>IF('DAY 1-2 FIX'!AJ31="","",'DAY 1-2 FIX'!AJ31)</f>
        <v>4</v>
      </c>
      <c r="F13" s="118">
        <f>IF('DAY 1-2 FIX'!AK31="","",'DAY 1-2 FIX'!AK31)</f>
        <v>0</v>
      </c>
      <c r="G13" s="147" t="str">
        <f>'DAY 1-2 FIX'!AL31</f>
        <v>RİZESPOR (TUR)</v>
      </c>
    </row>
    <row r="14" spans="1:16" ht="12.75" customHeight="1">
      <c r="A14" s="141">
        <v>12</v>
      </c>
      <c r="B14" s="142"/>
      <c r="C14" s="143"/>
      <c r="D14" s="144" t="str">
        <f>'DAY 1-2 FIX'!AI32</f>
        <v>SOUTHAMPTON (ENG)</v>
      </c>
      <c r="E14" s="118">
        <f>IF('DAY 1-2 FIX'!AJ32="","",'DAY 1-2 FIX'!AJ32)</f>
        <v>0</v>
      </c>
      <c r="F14" s="118">
        <f>IF('DAY 1-2 FIX'!AK32="","",'DAY 1-2 FIX'!AK32)</f>
        <v>0</v>
      </c>
      <c r="G14" s="147" t="str">
        <f>'DAY 1-2 FIX'!AL32</f>
        <v>BAŞAKŞEHİR (TUR)</v>
      </c>
    </row>
    <row r="15" spans="1:16" ht="12.75" customHeight="1">
      <c r="A15" s="141">
        <v>13</v>
      </c>
      <c r="B15" s="142"/>
      <c r="C15" s="143"/>
      <c r="D15" s="144" t="str">
        <f>'DAY 1-2 FIX'!AI33</f>
        <v>ALTAY (TUR)</v>
      </c>
      <c r="E15" s="118">
        <f>IF('DAY 1-2 FIX'!AJ33="","",'DAY 1-2 FIX'!AJ33)</f>
        <v>1</v>
      </c>
      <c r="F15" s="118">
        <f>IF('DAY 1-2 FIX'!AK33="","",'DAY 1-2 FIX'!AK33)</f>
        <v>0</v>
      </c>
      <c r="G15" s="147" t="str">
        <f>'DAY 1-2 FIX'!AL33</f>
        <v>AC MILAN (ITA)</v>
      </c>
    </row>
    <row r="16" spans="1:16" ht="12.75" customHeight="1">
      <c r="A16" s="141">
        <v>14</v>
      </c>
      <c r="B16" s="142"/>
      <c r="C16" s="143"/>
      <c r="D16" s="144" t="str">
        <f>'DAY 1-2 FIX'!AI34</f>
        <v>AEK (GRE)</v>
      </c>
      <c r="E16" s="118">
        <f>IF('DAY 1-2 FIX'!AJ34="","",'DAY 1-2 FIX'!AJ34)</f>
        <v>1</v>
      </c>
      <c r="F16" s="118">
        <f>IF('DAY 1-2 FIX'!AK34="","",'DAY 1-2 FIX'!AK34)</f>
        <v>0</v>
      </c>
      <c r="G16" s="147" t="str">
        <f>'DAY 1-2 FIX'!AL34</f>
        <v>AJAX (NED)</v>
      </c>
    </row>
    <row r="17" spans="1:8" ht="12.75" customHeight="1">
      <c r="A17" s="141">
        <v>15</v>
      </c>
      <c r="B17" s="149"/>
      <c r="C17" s="150"/>
      <c r="D17" s="151" t="str">
        <f>'DAY 1-2 FIX'!AI35</f>
        <v>CHARLEROI (BEL)</v>
      </c>
      <c r="E17" s="152"/>
      <c r="F17" s="152"/>
      <c r="G17" s="153" t="str">
        <f>'DAY 1-2 FIX'!AL35</f>
        <v>BAY</v>
      </c>
    </row>
    <row r="18" spans="1:8" ht="12.75" customHeight="1">
      <c r="A18" s="141">
        <v>16</v>
      </c>
      <c r="B18" s="142"/>
      <c r="C18" s="145"/>
      <c r="D18" s="144" t="str">
        <f>'DAY 1-2 FIX'!AI37</f>
        <v>BAŞAKŞEHİR (TUR)</v>
      </c>
      <c r="E18" s="118">
        <f>IF('DAY 1-2 FIX'!AJ37="","",'DAY 1-2 FIX'!AJ37)</f>
        <v>1</v>
      </c>
      <c r="F18" s="118">
        <f>IF('DAY 1-2 FIX'!AK37="","",'DAY 1-2 FIX'!AK37)</f>
        <v>0</v>
      </c>
      <c r="G18" s="147" t="str">
        <f>'DAY 1-2 FIX'!AL37</f>
        <v>CHARLEROI (BEL)</v>
      </c>
    </row>
    <row r="19" spans="1:8" ht="12.75" customHeight="1">
      <c r="A19" s="141">
        <v>17</v>
      </c>
      <c r="B19" s="142"/>
      <c r="C19" s="146"/>
      <c r="D19" s="144" t="str">
        <f>'DAY 1-2 FIX'!AI38</f>
        <v>RİZESPOR (TUR)</v>
      </c>
      <c r="E19" s="118">
        <f>IF('DAY 1-2 FIX'!AJ38="","",'DAY 1-2 FIX'!AJ38)</f>
        <v>0</v>
      </c>
      <c r="F19" s="118">
        <f>IF('DAY 1-2 FIX'!AK38="","",'DAY 1-2 FIX'!AK38)</f>
        <v>0</v>
      </c>
      <c r="G19" s="147" t="str">
        <f>'DAY 1-2 FIX'!AL38</f>
        <v>ALTAY (TUR)</v>
      </c>
    </row>
    <row r="20" spans="1:8" ht="12.75" customHeight="1">
      <c r="A20" s="141">
        <v>18</v>
      </c>
      <c r="B20" s="142"/>
      <c r="C20" s="146"/>
      <c r="D20" s="144" t="str">
        <f>'DAY 1-2 FIX'!AI39</f>
        <v>AJAX (NED)</v>
      </c>
      <c r="E20" s="118">
        <f>IF('DAY 1-2 FIX'!AJ39="","",'DAY 1-2 FIX'!AJ39)</f>
        <v>0</v>
      </c>
      <c r="F20" s="118">
        <f>IF('DAY 1-2 FIX'!AK39="","",'DAY 1-2 FIX'!AK39)</f>
        <v>0</v>
      </c>
      <c r="G20" s="147" t="str">
        <f>'DAY 1-2 FIX'!AL39</f>
        <v>SOUTHAMPTON (ENG)</v>
      </c>
    </row>
    <row r="21" spans="1:8" ht="12.75" customHeight="1">
      <c r="A21" s="141">
        <v>19</v>
      </c>
      <c r="B21" s="142"/>
      <c r="C21" s="146"/>
      <c r="D21" s="144" t="str">
        <f>'DAY 1-2 FIX'!AI40</f>
        <v>AC MILAN (ITA)</v>
      </c>
      <c r="E21" s="118">
        <f>IF('DAY 1-2 FIX'!AJ40="","",'DAY 1-2 FIX'!AJ40)</f>
        <v>3</v>
      </c>
      <c r="F21" s="118">
        <f>IF('DAY 1-2 FIX'!AK40="","",'DAY 1-2 FIX'!AK40)</f>
        <v>0</v>
      </c>
      <c r="G21" s="147" t="str">
        <f>'DAY 1-2 FIX'!AL40</f>
        <v>AEK (GRE)</v>
      </c>
    </row>
    <row r="22" spans="1:8" ht="12.75" customHeight="1">
      <c r="A22" s="141">
        <v>20</v>
      </c>
      <c r="B22" s="154"/>
      <c r="C22" s="155"/>
      <c r="D22" s="156" t="str">
        <f>'DAY 1-2 FIX'!AI41</f>
        <v>BROMMAPOJKARNA (SWE)</v>
      </c>
      <c r="E22" s="152"/>
      <c r="F22" s="152"/>
      <c r="G22" s="157" t="str">
        <f>'DAY 1-2 FIX'!AL41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FIX'!AI45</f>
        <v>ALTAY (TUR)</v>
      </c>
      <c r="E23" s="118" t="str">
        <f>IF('DAY 1-2 FIX'!AJ45="","",'DAY 1-2 FIX'!AJ45)</f>
        <v/>
      </c>
      <c r="F23" s="118" t="str">
        <f>IF('DAY 1-2 FIX'!AK45="","",'DAY 1-2 FIX'!AK45)</f>
        <v/>
      </c>
      <c r="G23" s="147" t="str">
        <f>'DAY 1-2 FIX'!AL45</f>
        <v>BROMMAPOJKARNA (SWE)</v>
      </c>
    </row>
    <row r="24" spans="1:8" ht="12.75" customHeight="1">
      <c r="A24" s="141">
        <v>22</v>
      </c>
      <c r="B24" s="142"/>
      <c r="C24" s="146"/>
      <c r="D24" s="144" t="str">
        <f>'DAY 1-2 FIX'!AI46</f>
        <v>CHARLEROI (BEL)</v>
      </c>
      <c r="E24" s="118" t="str">
        <f>IF('DAY 1-2 FIX'!AJ46="","",'DAY 1-2 FIX'!AJ46)</f>
        <v/>
      </c>
      <c r="F24" s="118" t="str">
        <f>IF('DAY 1-2 FIX'!AK46="","",'DAY 1-2 FIX'!AK46)</f>
        <v/>
      </c>
      <c r="G24" s="147" t="str">
        <f>'DAY 1-2 FIX'!AL46</f>
        <v>AJAX (NED)</v>
      </c>
    </row>
    <row r="25" spans="1:8" ht="12.75" customHeight="1">
      <c r="A25" s="141">
        <v>23</v>
      </c>
      <c r="B25" s="142"/>
      <c r="C25" s="146"/>
      <c r="D25" s="144" t="str">
        <f>'DAY 1-2 FIX'!AI47</f>
        <v>AEK (GRE)</v>
      </c>
      <c r="E25" s="118" t="str">
        <f>IF('DAY 1-2 FIX'!AJ47="","",'DAY 1-2 FIX'!AJ47)</f>
        <v/>
      </c>
      <c r="F25" s="118" t="str">
        <f>IF('DAY 1-2 FIX'!AK47="","",'DAY 1-2 FIX'!AK47)</f>
        <v/>
      </c>
      <c r="G25" s="147" t="str">
        <f>'DAY 1-2 FIX'!AL47</f>
        <v>RİZESPOR (TUR)</v>
      </c>
    </row>
    <row r="26" spans="1:8" ht="12.75" customHeight="1">
      <c r="A26" s="141">
        <v>24</v>
      </c>
      <c r="B26" s="142"/>
      <c r="C26" s="145"/>
      <c r="D26" s="144" t="str">
        <f>'DAY 1-2 FIX'!AI48</f>
        <v>SOUTHAMPTON (ENG)</v>
      </c>
      <c r="E26" s="118" t="str">
        <f>IF('DAY 1-2 FIX'!AJ48="","",'DAY 1-2 FIX'!AJ48)</f>
        <v/>
      </c>
      <c r="F26" s="118" t="str">
        <f>IF('DAY 1-2 FIX'!AK48="","",'DAY 1-2 FIX'!AK48)</f>
        <v/>
      </c>
      <c r="G26" s="147" t="str">
        <f>'DAY 1-2 FIX'!AL48</f>
        <v>AC MILAN (ITA)</v>
      </c>
    </row>
    <row r="27" spans="1:8" ht="12.75" customHeight="1">
      <c r="A27" s="141">
        <v>25</v>
      </c>
      <c r="B27" s="149"/>
      <c r="C27" s="158"/>
      <c r="D27" s="151" t="str">
        <f>'DAY 1-2 FIX'!AI49</f>
        <v>BAŞAKŞEHİR (TUR)</v>
      </c>
      <c r="E27" s="152"/>
      <c r="F27" s="152"/>
      <c r="G27" s="153" t="str">
        <f>'DAY 1-2 FIX'!AL49</f>
        <v>BAY</v>
      </c>
    </row>
    <row r="28" spans="1:8" ht="12.75" customHeight="1">
      <c r="A28" s="141">
        <v>26</v>
      </c>
      <c r="B28" s="142"/>
      <c r="C28" s="146"/>
      <c r="D28" s="144" t="str">
        <f>'DAY 1-2 FIX'!AI51</f>
        <v>AJAX (NED)</v>
      </c>
      <c r="E28" s="118" t="str">
        <f>IF('DAY 1-2 FIX'!AJ51="","",'DAY 1-2 FIX'!AJ51)</f>
        <v/>
      </c>
      <c r="F28" s="118" t="str">
        <f>IF('DAY 1-2 FIX'!AK51="","",'DAY 1-2 FIX'!AK51)</f>
        <v/>
      </c>
      <c r="G28" s="147" t="str">
        <f>'DAY 1-2 FIX'!AL51</f>
        <v>BAŞAKŞEHİR (TUR)</v>
      </c>
    </row>
    <row r="29" spans="1:8" ht="12.75" customHeight="1">
      <c r="A29" s="141">
        <v>27</v>
      </c>
      <c r="B29" s="142"/>
      <c r="C29" s="146"/>
      <c r="D29" s="144" t="str">
        <f>'DAY 1-2 FIX'!AI52</f>
        <v>BROMMAPOJKARNA (SWE)</v>
      </c>
      <c r="E29" s="118" t="str">
        <f>IF('DAY 1-2 FIX'!AJ52="","",'DAY 1-2 FIX'!AJ52)</f>
        <v/>
      </c>
      <c r="F29" s="118" t="str">
        <f>IF('DAY 1-2 FIX'!AK52="","",'DAY 1-2 FIX'!AK52)</f>
        <v/>
      </c>
      <c r="G29" s="147" t="str">
        <f>'DAY 1-2 FIX'!AL52</f>
        <v>AEK (GRE)</v>
      </c>
    </row>
    <row r="30" spans="1:8" ht="12.75" customHeight="1">
      <c r="A30" s="141">
        <v>28</v>
      </c>
      <c r="B30" s="142"/>
      <c r="C30" s="145"/>
      <c r="D30" s="144" t="str">
        <f>'DAY 1-2 FIX'!AI53</f>
        <v>AC MILAN (ITA)</v>
      </c>
      <c r="E30" s="118" t="str">
        <f>IF('DAY 1-2 FIX'!AJ53="","",'DAY 1-2 FIX'!AJ53)</f>
        <v/>
      </c>
      <c r="F30" s="118" t="str">
        <f>IF('DAY 1-2 FIX'!AK53="","",'DAY 1-2 FIX'!AK53)</f>
        <v/>
      </c>
      <c r="G30" s="147" t="str">
        <f>'DAY 1-2 FIX'!AL53</f>
        <v>CHARLEROI (BEL)</v>
      </c>
    </row>
    <row r="31" spans="1:8" ht="12.75" customHeight="1">
      <c r="A31" s="141">
        <v>29</v>
      </c>
      <c r="B31" s="121"/>
      <c r="C31" s="116"/>
      <c r="D31" s="144" t="str">
        <f>'DAY 1-2 FIX'!AI54</f>
        <v>RİZESPOR (TUR)</v>
      </c>
      <c r="E31" s="118" t="str">
        <f>IF('DAY 1-2 FIX'!AJ54="","",'DAY 1-2 FIX'!AJ54)</f>
        <v/>
      </c>
      <c r="F31" s="118" t="str">
        <f>IF('DAY 1-2 FIX'!AK54="","",'DAY 1-2 FIX'!AK54)</f>
        <v/>
      </c>
      <c r="G31" s="147" t="str">
        <f>'DAY 1-2 FIX'!AL54</f>
        <v>SOUTHAMPTON (ENG)</v>
      </c>
    </row>
    <row r="32" spans="1:8" ht="12.75" customHeight="1">
      <c r="A32" s="141">
        <v>30</v>
      </c>
      <c r="B32" s="159"/>
      <c r="C32" s="150"/>
      <c r="D32" s="151" t="str">
        <f>'DAY 1-2 FIX'!AI55</f>
        <v>ALTAY (TUR)</v>
      </c>
      <c r="E32" s="152"/>
      <c r="F32" s="152"/>
      <c r="G32" s="153" t="str">
        <f>'DAY 1-2 FIX'!AL55</f>
        <v>BAY</v>
      </c>
    </row>
    <row r="33" spans="1:8" ht="12.75" customHeight="1">
      <c r="A33" s="141">
        <v>31</v>
      </c>
      <c r="B33" s="122"/>
      <c r="C33" s="123"/>
      <c r="D33" s="117" t="str">
        <f>'DAY 1-2 FIX'!AI58</f>
        <v>AEK (GRE)</v>
      </c>
      <c r="E33" s="118" t="str">
        <f>IF('DAY 1-2 FIX'!AJ58="","",'DAY 1-2 FIX'!AJ58)</f>
        <v/>
      </c>
      <c r="F33" s="118" t="str">
        <f>IF('DAY 1-2 FIX'!AK58="","",'DAY 1-2 FIX'!AK58)</f>
        <v/>
      </c>
      <c r="G33" s="119" t="str">
        <f>'DAY 1-2 FIX'!AL58</f>
        <v>ALTAY (TUR)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FIX'!AI59</f>
        <v>BAŞAKŞEHİR (TUR)</v>
      </c>
      <c r="E34" s="118" t="str">
        <f>IF('DAY 1-2 FIX'!AJ59="","",'DAY 1-2 FIX'!AJ59)</f>
        <v/>
      </c>
      <c r="F34" s="118" t="str">
        <f>IF('DAY 1-2 FIX'!AK59="","",'DAY 1-2 FIX'!AK59)</f>
        <v/>
      </c>
      <c r="G34" s="119" t="str">
        <f>'DAY 1-2 FIX'!AL59</f>
        <v>AC MILAN (ITA)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FIX'!AI60</f>
        <v>SOUTHAMPTON (ENG)</v>
      </c>
      <c r="E35" s="118" t="str">
        <f>IF('DAY 1-2 FIX'!AJ60="","",'DAY 1-2 FIX'!AJ60)</f>
        <v/>
      </c>
      <c r="F35" s="118" t="str">
        <f>IF('DAY 1-2 FIX'!AK60="","",'DAY 1-2 FIX'!AK60)</f>
        <v/>
      </c>
      <c r="G35" s="119" t="str">
        <f>'DAY 1-2 FIX'!AL60</f>
        <v>BROMMAPOJKARNA (SWE)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FIX'!AI61</f>
        <v>CHARLEROI (BEL)</v>
      </c>
      <c r="E36" s="118" t="str">
        <f>IF('DAY 1-2 FIX'!AJ61="","",'DAY 1-2 FIX'!AJ61)</f>
        <v/>
      </c>
      <c r="F36" s="118" t="str">
        <f>IF('DAY 1-2 FIX'!AK61="","",'DAY 1-2 FIX'!AK61)</f>
        <v/>
      </c>
      <c r="G36" s="119" t="str">
        <f>'DAY 1-2 FIX'!AL61</f>
        <v>RİZESPOR (TUR)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FIX'!AI62</f>
        <v>AJAX (NED)</v>
      </c>
      <c r="E37" s="152"/>
      <c r="F37" s="152"/>
      <c r="G37" s="153" t="str">
        <f>'DAY 1-2 FIX'!AL62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FIX'!AI64</f>
        <v>AC MILAN (ITA)</v>
      </c>
      <c r="E38" s="118" t="str">
        <f>IF('DAY 1-2 FIX'!AJ64="","",'DAY 1-2 FIX'!AJ64)</f>
        <v/>
      </c>
      <c r="F38" s="118" t="str">
        <f>IF('DAY 1-2 FIX'!AK64="","",'DAY 1-2 FIX'!AK64)</f>
        <v/>
      </c>
      <c r="G38" s="119" t="str">
        <f>'DAY 1-2 FIX'!AL64</f>
        <v>AJAX (NED)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FIX'!AI65</f>
        <v>ALTAY (TUR)</v>
      </c>
      <c r="E39" s="118" t="str">
        <f>IF('DAY 1-2 FIX'!AJ65="","",'DAY 1-2 FIX'!AJ65)</f>
        <v/>
      </c>
      <c r="F39" s="118" t="str">
        <f>IF('DAY 1-2 FIX'!AK65="","",'DAY 1-2 FIX'!AK65)</f>
        <v/>
      </c>
      <c r="G39" s="119" t="str">
        <f>'DAY 1-2 FIX'!AL65</f>
        <v>SOUTHAMPTON (ENG)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FIX'!AI66</f>
        <v>RİZESPOR (TUR)</v>
      </c>
      <c r="E40" s="118" t="str">
        <f>IF('DAY 1-2 FIX'!AJ66="","",'DAY 1-2 FIX'!AJ66)</f>
        <v/>
      </c>
      <c r="F40" s="118" t="str">
        <f>IF('DAY 1-2 FIX'!AK66="","",'DAY 1-2 FIX'!AK66)</f>
        <v/>
      </c>
      <c r="G40" s="119" t="str">
        <f>'DAY 1-2 FIX'!AL66</f>
        <v>BAŞAKŞEHİR (TUR)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FIX'!AI67</f>
        <v>BROMMAPOJKARNA (SWE)</v>
      </c>
      <c r="E41" s="118" t="str">
        <f>IF('DAY 1-2 FIX'!AJ67="","",'DAY 1-2 FIX'!AJ67)</f>
        <v/>
      </c>
      <c r="F41" s="118" t="str">
        <f>IF('DAY 1-2 FIX'!AK67="","",'DAY 1-2 FIX'!AK67)</f>
        <v/>
      </c>
      <c r="G41" s="119" t="str">
        <f>'DAY 1-2 FIX'!AL67</f>
        <v>CHARLEROI (BEL)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FIX'!AI68</f>
        <v>AEK (GRE)</v>
      </c>
      <c r="E42" s="152"/>
      <c r="F42" s="152"/>
      <c r="G42" s="153" t="str">
        <f>'DAY 1-2 FIX'!AL68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FIX'!AI70</f>
        <v>SOUTHAMPTON (ENG)</v>
      </c>
      <c r="E43" s="118" t="str">
        <f>IF('DAY 1-2 FIX'!AJ70="","",'DAY 1-2 FIX'!AJ70)</f>
        <v/>
      </c>
      <c r="F43" s="118" t="str">
        <f>IF('DAY 1-2 FIX'!AK70="","",'DAY 1-2 FIX'!AK70)</f>
        <v/>
      </c>
      <c r="G43" s="119" t="str">
        <f>'DAY 1-2 FIX'!AL70</f>
        <v>AEK (GRE)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FIX'!AI71</f>
        <v>AJAX (NED)</v>
      </c>
      <c r="E44" s="118" t="str">
        <f>IF('DAY 1-2 FIX'!AJ71="","",'DAY 1-2 FIX'!AJ71)</f>
        <v/>
      </c>
      <c r="F44" s="118" t="str">
        <f>IF('DAY 1-2 FIX'!AK71="","",'DAY 1-2 FIX'!AK71)</f>
        <v/>
      </c>
      <c r="G44" s="119" t="str">
        <f>'DAY 1-2 FIX'!AL71</f>
        <v>RİZESPOR (TUR)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FIX'!AI72</f>
        <v>CHARLEROI (BEL)</v>
      </c>
      <c r="E45" s="118" t="str">
        <f>IF('DAY 1-2 FIX'!AJ72="","",'DAY 1-2 FIX'!AJ72)</f>
        <v/>
      </c>
      <c r="F45" s="118" t="str">
        <f>IF('DAY 1-2 FIX'!AK72="","",'DAY 1-2 FIX'!AK72)</f>
        <v/>
      </c>
      <c r="G45" s="119" t="str">
        <f>'DAY 1-2 FIX'!AL72</f>
        <v>ALTAY (TUR)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FIX'!AI73</f>
        <v>BAŞAKŞEHİR (TUR)</v>
      </c>
      <c r="E46" s="118" t="str">
        <f>IF('DAY 1-2 FIX'!AJ73="","",'DAY 1-2 FIX'!AJ73)</f>
        <v/>
      </c>
      <c r="F46" s="118" t="str">
        <f>IF('DAY 1-2 FIX'!AK73="","",'DAY 1-2 FIX'!AK73)</f>
        <v/>
      </c>
      <c r="G46" s="119" t="str">
        <f>'DAY 1-2 FIX'!AL73</f>
        <v>BROMMAPOJKARNA (SWE)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FIX'!AI74</f>
        <v>AC MILAN (ITA)</v>
      </c>
      <c r="E47" s="152"/>
      <c r="F47" s="152"/>
      <c r="G47" s="153" t="str">
        <f>'DAY 1-2 FIX'!AL74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125" priority="24" stopIfTrue="1">
      <formula>ISBLANK(E37)</formula>
    </cfRule>
  </conditionalFormatting>
  <conditionalFormatting sqref="D33:D382">
    <cfRule type="expression" dxfId="124" priority="25" stopIfTrue="1">
      <formula>E33&gt;F33</formula>
    </cfRule>
  </conditionalFormatting>
  <conditionalFormatting sqref="G33:G382">
    <cfRule type="expression" dxfId="123" priority="26" stopIfTrue="1">
      <formula>F33&gt;E33</formula>
    </cfRule>
  </conditionalFormatting>
  <conditionalFormatting sqref="E3:F3">
    <cfRule type="expression" dxfId="122" priority="21" stopIfTrue="1">
      <formula>ISBLANK(E3)</formula>
    </cfRule>
  </conditionalFormatting>
  <conditionalFormatting sqref="D3:D28">
    <cfRule type="expression" dxfId="121" priority="22" stopIfTrue="1">
      <formula>E3&gt;F3</formula>
    </cfRule>
  </conditionalFormatting>
  <conditionalFormatting sqref="G3:G28">
    <cfRule type="expression" dxfId="120" priority="23" stopIfTrue="1">
      <formula>F3&gt;E3</formula>
    </cfRule>
  </conditionalFormatting>
  <conditionalFormatting sqref="D29:D32">
    <cfRule type="expression" dxfId="119" priority="20" stopIfTrue="1">
      <formula>E29&gt;F29</formula>
    </cfRule>
  </conditionalFormatting>
  <conditionalFormatting sqref="G29:G32">
    <cfRule type="expression" dxfId="118" priority="19" stopIfTrue="1">
      <formula>F29&gt;E29</formula>
    </cfRule>
  </conditionalFormatting>
  <conditionalFormatting sqref="E7:F7 E12:F12 E17:F17 E22:F22 E27:F27 E32:F32">
    <cfRule type="expression" dxfId="117" priority="18" stopIfTrue="1">
      <formula>ISBLANK(E7)</formula>
    </cfRule>
  </conditionalFormatting>
  <conditionalFormatting sqref="E4:F6">
    <cfRule type="expression" dxfId="116" priority="17" stopIfTrue="1">
      <formula>ISBLANK(E4)</formula>
    </cfRule>
  </conditionalFormatting>
  <conditionalFormatting sqref="E8:F8">
    <cfRule type="expression" dxfId="115" priority="16" stopIfTrue="1">
      <formula>ISBLANK(E8)</formula>
    </cfRule>
  </conditionalFormatting>
  <conditionalFormatting sqref="E9:F11">
    <cfRule type="expression" dxfId="114" priority="15" stopIfTrue="1">
      <formula>ISBLANK(E9)</formula>
    </cfRule>
  </conditionalFormatting>
  <conditionalFormatting sqref="E13:F13">
    <cfRule type="expression" dxfId="113" priority="14" stopIfTrue="1">
      <formula>ISBLANK(E13)</formula>
    </cfRule>
  </conditionalFormatting>
  <conditionalFormatting sqref="E14:F16">
    <cfRule type="expression" dxfId="112" priority="13" stopIfTrue="1">
      <formula>ISBLANK(E14)</formula>
    </cfRule>
  </conditionalFormatting>
  <conditionalFormatting sqref="E18:F18">
    <cfRule type="expression" dxfId="111" priority="12" stopIfTrue="1">
      <formula>ISBLANK(E18)</formula>
    </cfRule>
  </conditionalFormatting>
  <conditionalFormatting sqref="E19:F21">
    <cfRule type="expression" dxfId="110" priority="11" stopIfTrue="1">
      <formula>ISBLANK(E19)</formula>
    </cfRule>
  </conditionalFormatting>
  <conditionalFormatting sqref="E23:F23">
    <cfRule type="expression" dxfId="109" priority="10" stopIfTrue="1">
      <formula>ISBLANK(E23)</formula>
    </cfRule>
  </conditionalFormatting>
  <conditionalFormatting sqref="E24:F26">
    <cfRule type="expression" dxfId="108" priority="9" stopIfTrue="1">
      <formula>ISBLANK(E24)</formula>
    </cfRule>
  </conditionalFormatting>
  <conditionalFormatting sqref="E28:F28">
    <cfRule type="expression" dxfId="107" priority="8" stopIfTrue="1">
      <formula>ISBLANK(E28)</formula>
    </cfRule>
  </conditionalFormatting>
  <conditionalFormatting sqref="E29:F31">
    <cfRule type="expression" dxfId="106" priority="7" stopIfTrue="1">
      <formula>ISBLANK(E29)</formula>
    </cfRule>
  </conditionalFormatting>
  <conditionalFormatting sqref="E33:F33">
    <cfRule type="expression" dxfId="105" priority="6" stopIfTrue="1">
      <formula>ISBLANK(E33)</formula>
    </cfRule>
  </conditionalFormatting>
  <conditionalFormatting sqref="E34:F36">
    <cfRule type="expression" dxfId="104" priority="5" stopIfTrue="1">
      <formula>ISBLANK(E34)</formula>
    </cfRule>
  </conditionalFormatting>
  <conditionalFormatting sqref="E38:F38">
    <cfRule type="expression" dxfId="103" priority="4" stopIfTrue="1">
      <formula>ISBLANK(E38)</formula>
    </cfRule>
  </conditionalFormatting>
  <conditionalFormatting sqref="E39:F41">
    <cfRule type="expression" dxfId="102" priority="3" stopIfTrue="1">
      <formula>ISBLANK(E39)</formula>
    </cfRule>
  </conditionalFormatting>
  <conditionalFormatting sqref="E43:F43">
    <cfRule type="expression" dxfId="101" priority="2" stopIfTrue="1">
      <formula>ISBLANK(E43)</formula>
    </cfRule>
  </conditionalFormatting>
  <conditionalFormatting sqref="E44:F46">
    <cfRule type="expression" dxfId="100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L10" sqref="L10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(5)'!B$4:AC$27,2,FALSE),"")</f>
        <v>AC MILAN (ITA)</v>
      </c>
      <c r="D6" s="133">
        <f>IF($B6&lt;&gt;"",VLOOKUP($C6,'Setting (5)'!$C$4:$AC$27,COLUMN(),FALSE),"")</f>
        <v>4</v>
      </c>
      <c r="E6" s="133">
        <f>IF($B6&lt;&gt;"",VLOOKUP($C6,'Setting (5)'!$C$4:$AC$27,COLUMN(),FALSE),"")</f>
        <v>2</v>
      </c>
      <c r="F6" s="133">
        <f>IF($B6&lt;&gt;"",VLOOKUP($C6,'Setting (5)'!$C$4:$AC$27,COLUMN(),FALSE),"")</f>
        <v>1</v>
      </c>
      <c r="G6" s="133">
        <f>IF($B6&lt;&gt;"",VLOOKUP($C6,'Setting (5)'!$C$4:$AC$27,COLUMN(),FALSE),"")</f>
        <v>1</v>
      </c>
      <c r="H6" s="133">
        <f>IF($B6&lt;&gt;"",VLOOKUP($C6,'Setting (5)'!$C$4:$AC$27,COLUMN(),FALSE),"")</f>
        <v>7</v>
      </c>
      <c r="I6" s="133">
        <f>IF($B6&lt;&gt;"",VLOOKUP($C6,'Setting (5)'!$C$4:$AC$27,COLUMN(),FALSE),"")</f>
        <v>3</v>
      </c>
      <c r="J6" s="133">
        <f>IF($B6&lt;&gt;"",VLOOKUP($C6,'Setting (5)'!$C$4:$AC$27,COLUMN(),FALSE),"")</f>
        <v>4</v>
      </c>
      <c r="K6" s="134">
        <f>IF($B6&lt;&gt;"",VLOOKUP($C6,'Setting (5)'!$C$4:$AC$27,COLUMN(),FALSE),"")</f>
        <v>7</v>
      </c>
      <c r="L6" s="133">
        <f>IF($B6&lt;&gt;"",VLOOKUP($C6,'Setting (5)'!$C$4:$AC$27,COLUMN(),FALSE),"")</f>
        <v>2</v>
      </c>
      <c r="M6" s="133">
        <f>IF($B6&lt;&gt;"",VLOOKUP($C6,'Setting (5)'!$C$4:$AC$27,COLUMN(),FALSE),"")</f>
        <v>1</v>
      </c>
      <c r="N6" s="133">
        <f>IF($B6&lt;&gt;"",VLOOKUP($C6,'Setting (5)'!$C$4:$AC$27,COLUMN(),FALSE),"")</f>
        <v>1</v>
      </c>
      <c r="O6" s="133">
        <f>IF($B6&lt;&gt;"",VLOOKUP($C6,'Setting (5)'!$C$4:$AC$27,COLUMN(),FALSE),"")</f>
        <v>0</v>
      </c>
      <c r="P6" s="133">
        <f>IF($B6&lt;&gt;"",VLOOKUP($C6,'Setting (5)'!$C$4:$AC$27,COLUMN(),FALSE),"")</f>
        <v>4</v>
      </c>
      <c r="Q6" s="133">
        <f>IF($B6&lt;&gt;"",VLOOKUP($C6,'Setting (5)'!$C$4:$AC$27,COLUMN(),FALSE),"")</f>
        <v>1</v>
      </c>
      <c r="R6" s="133">
        <f>IF($B6&lt;&gt;"",VLOOKUP($C6,'Setting (5)'!$C$4:$AC$27,COLUMN(),FALSE),"")</f>
        <v>3</v>
      </c>
      <c r="S6" s="133">
        <f>IF($B6&lt;&gt;"",VLOOKUP($C6,'Setting (5)'!$C$4:$AC$27,COLUMN(),FALSE),"")</f>
        <v>4</v>
      </c>
      <c r="T6" s="133">
        <f>IF($B6&lt;&gt;"",VLOOKUP($C6,'Setting (5)'!$C$4:$AC$27,COLUMN(),FALSE),"")</f>
        <v>2</v>
      </c>
      <c r="U6" s="133">
        <f>IF($B6&lt;&gt;"",VLOOKUP($C6,'Setting (5)'!$C$4:$AC$27,COLUMN(),FALSE),"")</f>
        <v>1</v>
      </c>
      <c r="V6" s="133">
        <f>IF($B6&lt;&gt;"",VLOOKUP($C6,'Setting (5)'!$C$4:$AC$27,COLUMN(),FALSE),"")</f>
        <v>0</v>
      </c>
      <c r="W6" s="133">
        <f>IF($B6&lt;&gt;"",VLOOKUP($C6,'Setting (5)'!$C$4:$AC$27,COLUMN(),FALSE),"")</f>
        <v>1</v>
      </c>
      <c r="X6" s="133">
        <f>IF($B6&lt;&gt;"",VLOOKUP($C6,'Setting (5)'!$C$4:$AC$27,COLUMN(),FALSE),"")</f>
        <v>3</v>
      </c>
      <c r="Y6" s="133">
        <f>IF($B6&lt;&gt;"",VLOOKUP($C6,'Setting (5)'!$C$4:$AC$27,COLUMN(),FALSE),"")</f>
        <v>2</v>
      </c>
      <c r="Z6" s="133">
        <f>IF($B6&lt;&gt;"",VLOOKUP($C6,'Setting (5)'!$C$4:$AC$27,COLUMN(),FALSE),"")</f>
        <v>1</v>
      </c>
      <c r="AA6" s="133">
        <f>IF($B6&lt;&gt;"",VLOOKUP($C6,'Setting (5)'!$C$4:$AC$27,COLUMN(),FALSE),"")</f>
        <v>3</v>
      </c>
    </row>
    <row r="7" spans="2:27">
      <c r="B7" s="132">
        <f>IF(B6&lt;&gt;"",IF(B6='Initial Setup (5)'!$B$2,"",B6+1),"")</f>
        <v>2</v>
      </c>
      <c r="C7" s="130" t="str">
        <f>IF(B7&lt;&gt;"",VLOOKUP(B7,'Setting (5)'!B$4:AC$27,2,FALSE),"")</f>
        <v>ALTAY (TUR)</v>
      </c>
      <c r="D7" s="133">
        <f>IF($B7&lt;&gt;"",VLOOKUP($C7,'Setting (5)'!$C$4:$AC$27,COLUMN(),FALSE),"")</f>
        <v>4</v>
      </c>
      <c r="E7" s="133">
        <f>IF($B7&lt;&gt;"",VLOOKUP($C7,'Setting (5)'!$C$4:$AC$27,COLUMN(),FALSE),"")</f>
        <v>1</v>
      </c>
      <c r="F7" s="133">
        <f>IF($B7&lt;&gt;"",VLOOKUP($C7,'Setting (5)'!$C$4:$AC$27,COLUMN(),FALSE),"")</f>
        <v>3</v>
      </c>
      <c r="G7" s="133">
        <f>IF($B7&lt;&gt;"",VLOOKUP($C7,'Setting (5)'!$C$4:$AC$27,COLUMN(),FALSE),"")</f>
        <v>0</v>
      </c>
      <c r="H7" s="133">
        <f>IF($B7&lt;&gt;"",VLOOKUP($C7,'Setting (5)'!$C$4:$AC$27,COLUMN(),FALSE),"")</f>
        <v>1</v>
      </c>
      <c r="I7" s="133">
        <f>IF($B7&lt;&gt;"",VLOOKUP($C7,'Setting (5)'!$C$4:$AC$27,COLUMN(),FALSE),"")</f>
        <v>0</v>
      </c>
      <c r="J7" s="133">
        <f>IF($B7&lt;&gt;"",VLOOKUP($C7,'Setting (5)'!$C$4:$AC$27,COLUMN(),FALSE),"")</f>
        <v>1</v>
      </c>
      <c r="K7" s="134">
        <f>IF($B7&lt;&gt;"",VLOOKUP($C7,'Setting (5)'!$C$4:$AC$27,COLUMN(),FALSE),"")</f>
        <v>6</v>
      </c>
      <c r="L7" s="133">
        <f>IF($B7&lt;&gt;"",VLOOKUP($C7,'Setting (5)'!$C$4:$AC$27,COLUMN(),FALSE),"")</f>
        <v>2</v>
      </c>
      <c r="M7" s="133">
        <f>IF($B7&lt;&gt;"",VLOOKUP($C7,'Setting (5)'!$C$4:$AC$27,COLUMN(),FALSE),"")</f>
        <v>1</v>
      </c>
      <c r="N7" s="133">
        <f>IF($B7&lt;&gt;"",VLOOKUP($C7,'Setting (5)'!$C$4:$AC$27,COLUMN(),FALSE),"")</f>
        <v>1</v>
      </c>
      <c r="O7" s="133">
        <f>IF($B7&lt;&gt;"",VLOOKUP($C7,'Setting (5)'!$C$4:$AC$27,COLUMN(),FALSE),"")</f>
        <v>0</v>
      </c>
      <c r="P7" s="133">
        <f>IF($B7&lt;&gt;"",VLOOKUP($C7,'Setting (5)'!$C$4:$AC$27,COLUMN(),FALSE),"")</f>
        <v>1</v>
      </c>
      <c r="Q7" s="133">
        <f>IF($B7&lt;&gt;"",VLOOKUP($C7,'Setting (5)'!$C$4:$AC$27,COLUMN(),FALSE),"")</f>
        <v>0</v>
      </c>
      <c r="R7" s="133">
        <f>IF($B7&lt;&gt;"",VLOOKUP($C7,'Setting (5)'!$C$4:$AC$27,COLUMN(),FALSE),"")</f>
        <v>1</v>
      </c>
      <c r="S7" s="133">
        <f>IF($B7&lt;&gt;"",VLOOKUP($C7,'Setting (5)'!$C$4:$AC$27,COLUMN(),FALSE),"")</f>
        <v>4</v>
      </c>
      <c r="T7" s="133">
        <f>IF($B7&lt;&gt;"",VLOOKUP($C7,'Setting (5)'!$C$4:$AC$27,COLUMN(),FALSE),"")</f>
        <v>2</v>
      </c>
      <c r="U7" s="133">
        <f>IF($B7&lt;&gt;"",VLOOKUP($C7,'Setting (5)'!$C$4:$AC$27,COLUMN(),FALSE),"")</f>
        <v>0</v>
      </c>
      <c r="V7" s="133">
        <f>IF($B7&lt;&gt;"",VLOOKUP($C7,'Setting (5)'!$C$4:$AC$27,COLUMN(),FALSE),"")</f>
        <v>2</v>
      </c>
      <c r="W7" s="133">
        <f>IF($B7&lt;&gt;"",VLOOKUP($C7,'Setting (5)'!$C$4:$AC$27,COLUMN(),FALSE),"")</f>
        <v>0</v>
      </c>
      <c r="X7" s="133">
        <f>IF($B7&lt;&gt;"",VLOOKUP($C7,'Setting (5)'!$C$4:$AC$27,COLUMN(),FALSE),"")</f>
        <v>0</v>
      </c>
      <c r="Y7" s="133">
        <f>IF($B7&lt;&gt;"",VLOOKUP($C7,'Setting (5)'!$C$4:$AC$27,COLUMN(),FALSE),"")</f>
        <v>0</v>
      </c>
      <c r="Z7" s="133">
        <f>IF($B7&lt;&gt;"",VLOOKUP($C7,'Setting (5)'!$C$4:$AC$27,COLUMN(),FALSE),"")</f>
        <v>0</v>
      </c>
      <c r="AA7" s="133">
        <f>IF($B7&lt;&gt;"",VLOOKUP($C7,'Setting (5)'!$C$4:$AC$27,COLUMN(),FALSE),"")</f>
        <v>2</v>
      </c>
    </row>
    <row r="8" spans="2:27">
      <c r="B8" s="132">
        <f>IF(B7&lt;&gt;"",IF(B7='Initial Setup (5)'!$B$2,"",B7+1),"")</f>
        <v>3</v>
      </c>
      <c r="C8" s="130" t="str">
        <f>IF(B8&lt;&gt;"",VLOOKUP(B8,'Setting (5)'!B$4:AC$27,2,FALSE),"")</f>
        <v>AEK (GRE)</v>
      </c>
      <c r="D8" s="133">
        <f>IF($B8&lt;&gt;"",VLOOKUP($C8,'Setting (5)'!$C$4:$AC$27,COLUMN(),FALSE),"")</f>
        <v>4</v>
      </c>
      <c r="E8" s="133">
        <f>IF($B8&lt;&gt;"",VLOOKUP($C8,'Setting (5)'!$C$4:$AC$27,COLUMN(),FALSE),"")</f>
        <v>2</v>
      </c>
      <c r="F8" s="133">
        <f>IF($B8&lt;&gt;"",VLOOKUP($C8,'Setting (5)'!$C$4:$AC$27,COLUMN(),FALSE),"")</f>
        <v>0</v>
      </c>
      <c r="G8" s="133">
        <f>IF($B8&lt;&gt;"",VLOOKUP($C8,'Setting (5)'!$C$4:$AC$27,COLUMN(),FALSE),"")</f>
        <v>2</v>
      </c>
      <c r="H8" s="133">
        <f>IF($B8&lt;&gt;"",VLOOKUP($C8,'Setting (5)'!$C$4:$AC$27,COLUMN(),FALSE),"")</f>
        <v>2</v>
      </c>
      <c r="I8" s="133">
        <f>IF($B8&lt;&gt;"",VLOOKUP($C8,'Setting (5)'!$C$4:$AC$27,COLUMN(),FALSE),"")</f>
        <v>4</v>
      </c>
      <c r="J8" s="133">
        <f>IF($B8&lt;&gt;"",VLOOKUP($C8,'Setting (5)'!$C$4:$AC$27,COLUMN(),FALSE),"")</f>
        <v>-2</v>
      </c>
      <c r="K8" s="134">
        <f>IF($B8&lt;&gt;"",VLOOKUP($C8,'Setting (5)'!$C$4:$AC$27,COLUMN(),FALSE),"")</f>
        <v>6</v>
      </c>
      <c r="L8" s="133">
        <f>IF($B8&lt;&gt;"",VLOOKUP($C8,'Setting (5)'!$C$4:$AC$27,COLUMN(),FALSE),"")</f>
        <v>2</v>
      </c>
      <c r="M8" s="133">
        <f>IF($B8&lt;&gt;"",VLOOKUP($C8,'Setting (5)'!$C$4:$AC$27,COLUMN(),FALSE),"")</f>
        <v>1</v>
      </c>
      <c r="N8" s="133">
        <f>IF($B8&lt;&gt;"",VLOOKUP($C8,'Setting (5)'!$C$4:$AC$27,COLUMN(),FALSE),"")</f>
        <v>0</v>
      </c>
      <c r="O8" s="133">
        <f>IF($B8&lt;&gt;"",VLOOKUP($C8,'Setting (5)'!$C$4:$AC$27,COLUMN(),FALSE),"")</f>
        <v>1</v>
      </c>
      <c r="P8" s="133">
        <f>IF($B8&lt;&gt;"",VLOOKUP($C8,'Setting (5)'!$C$4:$AC$27,COLUMN(),FALSE),"")</f>
        <v>1</v>
      </c>
      <c r="Q8" s="133">
        <f>IF($B8&lt;&gt;"",VLOOKUP($C8,'Setting (5)'!$C$4:$AC$27,COLUMN(),FALSE),"")</f>
        <v>1</v>
      </c>
      <c r="R8" s="133">
        <f>IF($B8&lt;&gt;"",VLOOKUP($C8,'Setting (5)'!$C$4:$AC$27,COLUMN(),FALSE),"")</f>
        <v>0</v>
      </c>
      <c r="S8" s="133">
        <f>IF($B8&lt;&gt;"",VLOOKUP($C8,'Setting (5)'!$C$4:$AC$27,COLUMN(),FALSE),"")</f>
        <v>3</v>
      </c>
      <c r="T8" s="133">
        <f>IF($B8&lt;&gt;"",VLOOKUP($C8,'Setting (5)'!$C$4:$AC$27,COLUMN(),FALSE),"")</f>
        <v>2</v>
      </c>
      <c r="U8" s="133">
        <f>IF($B8&lt;&gt;"",VLOOKUP($C8,'Setting (5)'!$C$4:$AC$27,COLUMN(),FALSE),"")</f>
        <v>1</v>
      </c>
      <c r="V8" s="133">
        <f>IF($B8&lt;&gt;"",VLOOKUP($C8,'Setting (5)'!$C$4:$AC$27,COLUMN(),FALSE),"")</f>
        <v>0</v>
      </c>
      <c r="W8" s="133">
        <f>IF($B8&lt;&gt;"",VLOOKUP($C8,'Setting (5)'!$C$4:$AC$27,COLUMN(),FALSE),"")</f>
        <v>1</v>
      </c>
      <c r="X8" s="133">
        <f>IF($B8&lt;&gt;"",VLOOKUP($C8,'Setting (5)'!$C$4:$AC$27,COLUMN(),FALSE),"")</f>
        <v>1</v>
      </c>
      <c r="Y8" s="133">
        <f>IF($B8&lt;&gt;"",VLOOKUP($C8,'Setting (5)'!$C$4:$AC$27,COLUMN(),FALSE),"")</f>
        <v>3</v>
      </c>
      <c r="Z8" s="133">
        <f>IF($B8&lt;&gt;"",VLOOKUP($C8,'Setting (5)'!$C$4:$AC$27,COLUMN(),FALSE),"")</f>
        <v>-2</v>
      </c>
      <c r="AA8" s="133">
        <f>IF($B8&lt;&gt;"",VLOOKUP($C8,'Setting (5)'!$C$4:$AC$27,COLUMN(),FALSE),"")</f>
        <v>3</v>
      </c>
    </row>
    <row r="9" spans="2:27">
      <c r="B9" s="132">
        <f>IF(B8&lt;&gt;"",IF(B8='Initial Setup (5)'!$B$2,"",B8+1),"")</f>
        <v>4</v>
      </c>
      <c r="C9" s="130" t="str">
        <f>IF(B9&lt;&gt;"",VLOOKUP(B9,'Setting (5)'!B$4:AC$27,2,FALSE),"")</f>
        <v>BROMMAPOJKARNA (SWE)</v>
      </c>
      <c r="D9" s="133">
        <f>IF($B9&lt;&gt;"",VLOOKUP($C9,'Setting (5)'!$C$4:$AC$27,COLUMN(),FALSE),"")</f>
        <v>3</v>
      </c>
      <c r="E9" s="133">
        <f>IF($B9&lt;&gt;"",VLOOKUP($C9,'Setting (5)'!$C$4:$AC$27,COLUMN(),FALSE),"")</f>
        <v>1</v>
      </c>
      <c r="F9" s="133">
        <f>IF($B9&lt;&gt;"",VLOOKUP($C9,'Setting (5)'!$C$4:$AC$27,COLUMN(),FALSE),"")</f>
        <v>2</v>
      </c>
      <c r="G9" s="133">
        <f>IF($B9&lt;&gt;"",VLOOKUP($C9,'Setting (5)'!$C$4:$AC$27,COLUMN(),FALSE),"")</f>
        <v>0</v>
      </c>
      <c r="H9" s="133">
        <f>IF($B9&lt;&gt;"",VLOOKUP($C9,'Setting (5)'!$C$4:$AC$27,COLUMN(),FALSE),"")</f>
        <v>6</v>
      </c>
      <c r="I9" s="133">
        <f>IF($B9&lt;&gt;"",VLOOKUP($C9,'Setting (5)'!$C$4:$AC$27,COLUMN(),FALSE),"")</f>
        <v>2</v>
      </c>
      <c r="J9" s="133">
        <f>IF($B9&lt;&gt;"",VLOOKUP($C9,'Setting (5)'!$C$4:$AC$27,COLUMN(),FALSE),"")</f>
        <v>4</v>
      </c>
      <c r="K9" s="134">
        <f>IF($B9&lt;&gt;"",VLOOKUP($C9,'Setting (5)'!$C$4:$AC$27,COLUMN(),FALSE),"")</f>
        <v>5</v>
      </c>
      <c r="L9" s="133">
        <f>IF($B9&lt;&gt;"",VLOOKUP($C9,'Setting (5)'!$C$4:$AC$27,COLUMN(),FALSE),"")</f>
        <v>2</v>
      </c>
      <c r="M9" s="133">
        <f>IF($B9&lt;&gt;"",VLOOKUP($C9,'Setting (5)'!$C$4:$AC$27,COLUMN(),FALSE),"")</f>
        <v>1</v>
      </c>
      <c r="N9" s="133">
        <f>IF($B9&lt;&gt;"",VLOOKUP($C9,'Setting (5)'!$C$4:$AC$27,COLUMN(),FALSE),"")</f>
        <v>1</v>
      </c>
      <c r="O9" s="133">
        <f>IF($B9&lt;&gt;"",VLOOKUP($C9,'Setting (5)'!$C$4:$AC$27,COLUMN(),FALSE),"")</f>
        <v>0</v>
      </c>
      <c r="P9" s="133">
        <f>IF($B9&lt;&gt;"",VLOOKUP($C9,'Setting (5)'!$C$4:$AC$27,COLUMN(),FALSE),"")</f>
        <v>5</v>
      </c>
      <c r="Q9" s="133">
        <f>IF($B9&lt;&gt;"",VLOOKUP($C9,'Setting (5)'!$C$4:$AC$27,COLUMN(),FALSE),"")</f>
        <v>1</v>
      </c>
      <c r="R9" s="133">
        <f>IF($B9&lt;&gt;"",VLOOKUP($C9,'Setting (5)'!$C$4:$AC$27,COLUMN(),FALSE),"")</f>
        <v>4</v>
      </c>
      <c r="S9" s="133">
        <f>IF($B9&lt;&gt;"",VLOOKUP($C9,'Setting (5)'!$C$4:$AC$27,COLUMN(),FALSE),"")</f>
        <v>4</v>
      </c>
      <c r="T9" s="133">
        <f>IF($B9&lt;&gt;"",VLOOKUP($C9,'Setting (5)'!$C$4:$AC$27,COLUMN(),FALSE),"")</f>
        <v>1</v>
      </c>
      <c r="U9" s="133">
        <f>IF($B9&lt;&gt;"",VLOOKUP($C9,'Setting (5)'!$C$4:$AC$27,COLUMN(),FALSE),"")</f>
        <v>0</v>
      </c>
      <c r="V9" s="133">
        <f>IF($B9&lt;&gt;"",VLOOKUP($C9,'Setting (5)'!$C$4:$AC$27,COLUMN(),FALSE),"")</f>
        <v>1</v>
      </c>
      <c r="W9" s="133">
        <f>IF($B9&lt;&gt;"",VLOOKUP($C9,'Setting (5)'!$C$4:$AC$27,COLUMN(),FALSE),"")</f>
        <v>0</v>
      </c>
      <c r="X9" s="133">
        <f>IF($B9&lt;&gt;"",VLOOKUP($C9,'Setting (5)'!$C$4:$AC$27,COLUMN(),FALSE),"")</f>
        <v>1</v>
      </c>
      <c r="Y9" s="133">
        <f>IF($B9&lt;&gt;"",VLOOKUP($C9,'Setting (5)'!$C$4:$AC$27,COLUMN(),FALSE),"")</f>
        <v>1</v>
      </c>
      <c r="Z9" s="133">
        <f>IF($B9&lt;&gt;"",VLOOKUP($C9,'Setting (5)'!$C$4:$AC$27,COLUMN(),FALSE),"")</f>
        <v>0</v>
      </c>
      <c r="AA9" s="133">
        <f>IF($B9&lt;&gt;"",VLOOKUP($C9,'Setting (5)'!$C$4:$AC$27,COLUMN(),FALSE),"")</f>
        <v>1</v>
      </c>
    </row>
    <row r="10" spans="2:27">
      <c r="B10" s="132">
        <f>IF(B9&lt;&gt;"",IF(B9='Initial Setup (5)'!$B$2,"",B9+1),"")</f>
        <v>5</v>
      </c>
      <c r="C10" s="130" t="str">
        <f>IF(B10&lt;&gt;"",VLOOKUP(B10,'Setting (5)'!B$4:AC$27,2,FALSE),"")</f>
        <v>BAŞAKŞEHİR (TUR)</v>
      </c>
      <c r="D10" s="133">
        <f>IF($B10&lt;&gt;"",VLOOKUP($C10,'Setting (5)'!$C$4:$AC$27,COLUMN(),FALSE),"")</f>
        <v>4</v>
      </c>
      <c r="E10" s="133">
        <f>IF($B10&lt;&gt;"",VLOOKUP($C10,'Setting (5)'!$C$4:$AC$27,COLUMN(),FALSE),"")</f>
        <v>1</v>
      </c>
      <c r="F10" s="133">
        <f>IF($B10&lt;&gt;"",VLOOKUP($C10,'Setting (5)'!$C$4:$AC$27,COLUMN(),FALSE),"")</f>
        <v>2</v>
      </c>
      <c r="G10" s="133">
        <f>IF($B10&lt;&gt;"",VLOOKUP($C10,'Setting (5)'!$C$4:$AC$27,COLUMN(),FALSE),"")</f>
        <v>1</v>
      </c>
      <c r="H10" s="133">
        <f>IF($B10&lt;&gt;"",VLOOKUP($C10,'Setting (5)'!$C$4:$AC$27,COLUMN(),FALSE),"")</f>
        <v>1</v>
      </c>
      <c r="I10" s="133">
        <f>IF($B10&lt;&gt;"",VLOOKUP($C10,'Setting (5)'!$C$4:$AC$27,COLUMN(),FALSE),"")</f>
        <v>1</v>
      </c>
      <c r="J10" s="133">
        <f>IF($B10&lt;&gt;"",VLOOKUP($C10,'Setting (5)'!$C$4:$AC$27,COLUMN(),FALSE),"")</f>
        <v>0</v>
      </c>
      <c r="K10" s="134">
        <f>IF($B10&lt;&gt;"",VLOOKUP($C10,'Setting (5)'!$C$4:$AC$27,COLUMN(),FALSE),"")</f>
        <v>5</v>
      </c>
      <c r="L10" s="133">
        <f>IF($B10&lt;&gt;"",VLOOKUP($C10,'Setting (5)'!$C$4:$AC$27,COLUMN(),FALSE),"")</f>
        <v>2</v>
      </c>
      <c r="M10" s="133">
        <f>IF($B10&lt;&gt;"",VLOOKUP($C10,'Setting (5)'!$C$4:$AC$27,COLUMN(),FALSE),"")</f>
        <v>1</v>
      </c>
      <c r="N10" s="133">
        <f>IF($B10&lt;&gt;"",VLOOKUP($C10,'Setting (5)'!$C$4:$AC$27,COLUMN(),FALSE),"")</f>
        <v>0</v>
      </c>
      <c r="O10" s="133">
        <f>IF($B10&lt;&gt;"",VLOOKUP($C10,'Setting (5)'!$C$4:$AC$27,COLUMN(),FALSE),"")</f>
        <v>1</v>
      </c>
      <c r="P10" s="133">
        <f>IF($B10&lt;&gt;"",VLOOKUP($C10,'Setting (5)'!$C$4:$AC$27,COLUMN(),FALSE),"")</f>
        <v>1</v>
      </c>
      <c r="Q10" s="133">
        <f>IF($B10&lt;&gt;"",VLOOKUP($C10,'Setting (5)'!$C$4:$AC$27,COLUMN(),FALSE),"")</f>
        <v>1</v>
      </c>
      <c r="R10" s="133">
        <f>IF($B10&lt;&gt;"",VLOOKUP($C10,'Setting (5)'!$C$4:$AC$27,COLUMN(),FALSE),"")</f>
        <v>0</v>
      </c>
      <c r="S10" s="133">
        <f>IF($B10&lt;&gt;"",VLOOKUP($C10,'Setting (5)'!$C$4:$AC$27,COLUMN(),FALSE),"")</f>
        <v>3</v>
      </c>
      <c r="T10" s="133">
        <f>IF($B10&lt;&gt;"",VLOOKUP($C10,'Setting (5)'!$C$4:$AC$27,COLUMN(),FALSE),"")</f>
        <v>2</v>
      </c>
      <c r="U10" s="133">
        <f>IF($B10&lt;&gt;"",VLOOKUP($C10,'Setting (5)'!$C$4:$AC$27,COLUMN(),FALSE),"")</f>
        <v>0</v>
      </c>
      <c r="V10" s="133">
        <f>IF($B10&lt;&gt;"",VLOOKUP($C10,'Setting (5)'!$C$4:$AC$27,COLUMN(),FALSE),"")</f>
        <v>2</v>
      </c>
      <c r="W10" s="133">
        <f>IF($B10&lt;&gt;"",VLOOKUP($C10,'Setting (5)'!$C$4:$AC$27,COLUMN(),FALSE),"")</f>
        <v>0</v>
      </c>
      <c r="X10" s="133">
        <f>IF($B10&lt;&gt;"",VLOOKUP($C10,'Setting (5)'!$C$4:$AC$27,COLUMN(),FALSE),"")</f>
        <v>0</v>
      </c>
      <c r="Y10" s="133">
        <f>IF($B10&lt;&gt;"",VLOOKUP($C10,'Setting (5)'!$C$4:$AC$27,COLUMN(),FALSE),"")</f>
        <v>0</v>
      </c>
      <c r="Z10" s="133">
        <f>IF($B10&lt;&gt;"",VLOOKUP($C10,'Setting (5)'!$C$4:$AC$27,COLUMN(),FALSE),"")</f>
        <v>0</v>
      </c>
      <c r="AA10" s="133">
        <f>IF($B10&lt;&gt;"",VLOOKUP($C10,'Setting (5)'!$C$4:$AC$27,COLUMN(),FALSE),"")</f>
        <v>2</v>
      </c>
    </row>
    <row r="11" spans="2:27">
      <c r="B11" s="132">
        <f>IF(B10&lt;&gt;"",IF(B10='Initial Setup (5)'!$B$2,"",B10+1),"")</f>
        <v>6</v>
      </c>
      <c r="C11" s="130" t="str">
        <f>IF(B11&lt;&gt;"",VLOOKUP(B11,'Setting (5)'!B$4:AC$27,2,FALSE),"")</f>
        <v>CHARLEROI (BEL)</v>
      </c>
      <c r="D11" s="133">
        <f>IF($B11&lt;&gt;"",VLOOKUP($C11,'Setting (5)'!$C$4:$AC$27,COLUMN(),FALSE),"")</f>
        <v>3</v>
      </c>
      <c r="E11" s="133">
        <f>IF($B11&lt;&gt;"",VLOOKUP($C11,'Setting (5)'!$C$4:$AC$27,COLUMN(),FALSE),"")</f>
        <v>1</v>
      </c>
      <c r="F11" s="133">
        <f>IF($B11&lt;&gt;"",VLOOKUP($C11,'Setting (5)'!$C$4:$AC$27,COLUMN(),FALSE),"")</f>
        <v>1</v>
      </c>
      <c r="G11" s="133">
        <f>IF($B11&lt;&gt;"",VLOOKUP($C11,'Setting (5)'!$C$4:$AC$27,COLUMN(),FALSE),"")</f>
        <v>1</v>
      </c>
      <c r="H11" s="133">
        <f>IF($B11&lt;&gt;"",VLOOKUP($C11,'Setting (5)'!$C$4:$AC$27,COLUMN(),FALSE),"")</f>
        <v>1</v>
      </c>
      <c r="I11" s="133">
        <f>IF($B11&lt;&gt;"",VLOOKUP($C11,'Setting (5)'!$C$4:$AC$27,COLUMN(),FALSE),"")</f>
        <v>1</v>
      </c>
      <c r="J11" s="133">
        <f>IF($B11&lt;&gt;"",VLOOKUP($C11,'Setting (5)'!$C$4:$AC$27,COLUMN(),FALSE),"")</f>
        <v>0</v>
      </c>
      <c r="K11" s="134">
        <f>IF($B11&lt;&gt;"",VLOOKUP($C11,'Setting (5)'!$C$4:$AC$27,COLUMN(),FALSE),"")</f>
        <v>4</v>
      </c>
      <c r="L11" s="133">
        <f>IF($B11&lt;&gt;"",VLOOKUP($C11,'Setting (5)'!$C$4:$AC$27,COLUMN(),FALSE),"")</f>
        <v>1</v>
      </c>
      <c r="M11" s="133">
        <f>IF($B11&lt;&gt;"",VLOOKUP($C11,'Setting (5)'!$C$4:$AC$27,COLUMN(),FALSE),"")</f>
        <v>0</v>
      </c>
      <c r="N11" s="133">
        <f>IF($B11&lt;&gt;"",VLOOKUP($C11,'Setting (5)'!$C$4:$AC$27,COLUMN(),FALSE),"")</f>
        <v>1</v>
      </c>
      <c r="O11" s="133">
        <f>IF($B11&lt;&gt;"",VLOOKUP($C11,'Setting (5)'!$C$4:$AC$27,COLUMN(),FALSE),"")</f>
        <v>0</v>
      </c>
      <c r="P11" s="133">
        <f>IF($B11&lt;&gt;"",VLOOKUP($C11,'Setting (5)'!$C$4:$AC$27,COLUMN(),FALSE),"")</f>
        <v>0</v>
      </c>
      <c r="Q11" s="133">
        <f>IF($B11&lt;&gt;"",VLOOKUP($C11,'Setting (5)'!$C$4:$AC$27,COLUMN(),FALSE),"")</f>
        <v>0</v>
      </c>
      <c r="R11" s="133">
        <f>IF($B11&lt;&gt;"",VLOOKUP($C11,'Setting (5)'!$C$4:$AC$27,COLUMN(),FALSE),"")</f>
        <v>0</v>
      </c>
      <c r="S11" s="133">
        <f>IF($B11&lt;&gt;"",VLOOKUP($C11,'Setting (5)'!$C$4:$AC$27,COLUMN(),FALSE),"")</f>
        <v>1</v>
      </c>
      <c r="T11" s="133">
        <f>IF($B11&lt;&gt;"",VLOOKUP($C11,'Setting (5)'!$C$4:$AC$27,COLUMN(),FALSE),"")</f>
        <v>2</v>
      </c>
      <c r="U11" s="133">
        <f>IF($B11&lt;&gt;"",VLOOKUP($C11,'Setting (5)'!$C$4:$AC$27,COLUMN(),FALSE),"")</f>
        <v>1</v>
      </c>
      <c r="V11" s="133">
        <f>IF($B11&lt;&gt;"",VLOOKUP($C11,'Setting (5)'!$C$4:$AC$27,COLUMN(),FALSE),"")</f>
        <v>0</v>
      </c>
      <c r="W11" s="133">
        <f>IF($B11&lt;&gt;"",VLOOKUP($C11,'Setting (5)'!$C$4:$AC$27,COLUMN(),FALSE),"")</f>
        <v>1</v>
      </c>
      <c r="X11" s="133">
        <f>IF($B11&lt;&gt;"",VLOOKUP($C11,'Setting (5)'!$C$4:$AC$27,COLUMN(),FALSE),"")</f>
        <v>1</v>
      </c>
      <c r="Y11" s="133">
        <f>IF($B11&lt;&gt;"",VLOOKUP($C11,'Setting (5)'!$C$4:$AC$27,COLUMN(),FALSE),"")</f>
        <v>1</v>
      </c>
      <c r="Z11" s="133">
        <f>IF($B11&lt;&gt;"",VLOOKUP($C11,'Setting (5)'!$C$4:$AC$27,COLUMN(),FALSE),"")</f>
        <v>0</v>
      </c>
      <c r="AA11" s="133">
        <f>IF($B11&lt;&gt;"",VLOOKUP($C11,'Setting (5)'!$C$4:$AC$27,COLUMN(),FALSE),"")</f>
        <v>3</v>
      </c>
    </row>
    <row r="12" spans="2:27">
      <c r="B12" s="132">
        <f>IF(B11&lt;&gt;"",IF(B11='Initial Setup (5)'!$B$2,"",B11+1),"")</f>
        <v>7</v>
      </c>
      <c r="C12" s="130" t="str">
        <f>IF(B12&lt;&gt;"",VLOOKUP(B12,'Setting (5)'!B$4:AC$27,2,FALSE),"")</f>
        <v>SOUTHAMPTON (ENG)</v>
      </c>
      <c r="D12" s="133">
        <f>IF($B12&lt;&gt;"",VLOOKUP($C12,'Setting (5)'!$C$4:$AC$27,COLUMN(),FALSE),"")</f>
        <v>3</v>
      </c>
      <c r="E12" s="133">
        <f>IF($B12&lt;&gt;"",VLOOKUP($C12,'Setting (5)'!$C$4:$AC$27,COLUMN(),FALSE),"")</f>
        <v>0</v>
      </c>
      <c r="F12" s="133">
        <f>IF($B12&lt;&gt;"",VLOOKUP($C12,'Setting (5)'!$C$4:$AC$27,COLUMN(),FALSE),"")</f>
        <v>3</v>
      </c>
      <c r="G12" s="133">
        <f>IF($B12&lt;&gt;"",VLOOKUP($C12,'Setting (5)'!$C$4:$AC$27,COLUMN(),FALSE),"")</f>
        <v>0</v>
      </c>
      <c r="H12" s="133">
        <f>IF($B12&lt;&gt;"",VLOOKUP($C12,'Setting (5)'!$C$4:$AC$27,COLUMN(),FALSE),"")</f>
        <v>0</v>
      </c>
      <c r="I12" s="133">
        <f>IF($B12&lt;&gt;"",VLOOKUP($C12,'Setting (5)'!$C$4:$AC$27,COLUMN(),FALSE),"")</f>
        <v>0</v>
      </c>
      <c r="J12" s="133">
        <f>IF($B12&lt;&gt;"",VLOOKUP($C12,'Setting (5)'!$C$4:$AC$27,COLUMN(),FALSE),"")</f>
        <v>0</v>
      </c>
      <c r="K12" s="134">
        <f>IF($B12&lt;&gt;"",VLOOKUP($C12,'Setting (5)'!$C$4:$AC$27,COLUMN(),FALSE),"")</f>
        <v>3</v>
      </c>
      <c r="L12" s="133">
        <f>IF($B12&lt;&gt;"",VLOOKUP($C12,'Setting (5)'!$C$4:$AC$27,COLUMN(),FALSE),"")</f>
        <v>1</v>
      </c>
      <c r="M12" s="133">
        <f>IF($B12&lt;&gt;"",VLOOKUP($C12,'Setting (5)'!$C$4:$AC$27,COLUMN(),FALSE),"")</f>
        <v>0</v>
      </c>
      <c r="N12" s="133">
        <f>IF($B12&lt;&gt;"",VLOOKUP($C12,'Setting (5)'!$C$4:$AC$27,COLUMN(),FALSE),"")</f>
        <v>1</v>
      </c>
      <c r="O12" s="133">
        <f>IF($B12&lt;&gt;"",VLOOKUP($C12,'Setting (5)'!$C$4:$AC$27,COLUMN(),FALSE),"")</f>
        <v>0</v>
      </c>
      <c r="P12" s="133">
        <f>IF($B12&lt;&gt;"",VLOOKUP($C12,'Setting (5)'!$C$4:$AC$27,COLUMN(),FALSE),"")</f>
        <v>0</v>
      </c>
      <c r="Q12" s="133">
        <f>IF($B12&lt;&gt;"",VLOOKUP($C12,'Setting (5)'!$C$4:$AC$27,COLUMN(),FALSE),"")</f>
        <v>0</v>
      </c>
      <c r="R12" s="133">
        <f>IF($B12&lt;&gt;"",VLOOKUP($C12,'Setting (5)'!$C$4:$AC$27,COLUMN(),FALSE),"")</f>
        <v>0</v>
      </c>
      <c r="S12" s="133">
        <f>IF($B12&lt;&gt;"",VLOOKUP($C12,'Setting (5)'!$C$4:$AC$27,COLUMN(),FALSE),"")</f>
        <v>1</v>
      </c>
      <c r="T12" s="133">
        <f>IF($B12&lt;&gt;"",VLOOKUP($C12,'Setting (5)'!$C$4:$AC$27,COLUMN(),FALSE),"")</f>
        <v>2</v>
      </c>
      <c r="U12" s="133">
        <f>IF($B12&lt;&gt;"",VLOOKUP($C12,'Setting (5)'!$C$4:$AC$27,COLUMN(),FALSE),"")</f>
        <v>0</v>
      </c>
      <c r="V12" s="133">
        <f>IF($B12&lt;&gt;"",VLOOKUP($C12,'Setting (5)'!$C$4:$AC$27,COLUMN(),FALSE),"")</f>
        <v>2</v>
      </c>
      <c r="W12" s="133">
        <f>IF($B12&lt;&gt;"",VLOOKUP($C12,'Setting (5)'!$C$4:$AC$27,COLUMN(),FALSE),"")</f>
        <v>0</v>
      </c>
      <c r="X12" s="133">
        <f>IF($B12&lt;&gt;"",VLOOKUP($C12,'Setting (5)'!$C$4:$AC$27,COLUMN(),FALSE),"")</f>
        <v>0</v>
      </c>
      <c r="Y12" s="133">
        <f>IF($B12&lt;&gt;"",VLOOKUP($C12,'Setting (5)'!$C$4:$AC$27,COLUMN(),FALSE),"")</f>
        <v>0</v>
      </c>
      <c r="Z12" s="133">
        <f>IF($B12&lt;&gt;"",VLOOKUP($C12,'Setting (5)'!$C$4:$AC$27,COLUMN(),FALSE),"")</f>
        <v>0</v>
      </c>
      <c r="AA12" s="133">
        <f>IF($B12&lt;&gt;"",VLOOKUP($C12,'Setting (5)'!$C$4:$AC$27,COLUMN(),FALSE),"")</f>
        <v>2</v>
      </c>
    </row>
    <row r="13" spans="2:27">
      <c r="B13" s="132">
        <f>IF(B12&lt;&gt;"",IF(B12='Initial Setup (5)'!$B$2,"",B12+1),"")</f>
        <v>8</v>
      </c>
      <c r="C13" s="130" t="str">
        <f>IF(B13&lt;&gt;"",VLOOKUP(B13,'Setting (5)'!B$4:AC$27,2,FALSE),"")</f>
        <v>AJAX (NED)</v>
      </c>
      <c r="D13" s="133">
        <f>IF($B13&lt;&gt;"",VLOOKUP($C13,'Setting (5)'!$C$4:$AC$27,COLUMN(),FALSE),"")</f>
        <v>4</v>
      </c>
      <c r="E13" s="133">
        <f>IF($B13&lt;&gt;"",VLOOKUP($C13,'Setting (5)'!$C$4:$AC$27,COLUMN(),FALSE),"")</f>
        <v>0</v>
      </c>
      <c r="F13" s="133">
        <f>IF($B13&lt;&gt;"",VLOOKUP($C13,'Setting (5)'!$C$4:$AC$27,COLUMN(),FALSE),"")</f>
        <v>3</v>
      </c>
      <c r="G13" s="133">
        <f>IF($B13&lt;&gt;"",VLOOKUP($C13,'Setting (5)'!$C$4:$AC$27,COLUMN(),FALSE),"")</f>
        <v>1</v>
      </c>
      <c r="H13" s="133">
        <f>IF($B13&lt;&gt;"",VLOOKUP($C13,'Setting (5)'!$C$4:$AC$27,COLUMN(),FALSE),"")</f>
        <v>1</v>
      </c>
      <c r="I13" s="133">
        <f>IF($B13&lt;&gt;"",VLOOKUP($C13,'Setting (5)'!$C$4:$AC$27,COLUMN(),FALSE),"")</f>
        <v>2</v>
      </c>
      <c r="J13" s="133">
        <f>IF($B13&lt;&gt;"",VLOOKUP($C13,'Setting (5)'!$C$4:$AC$27,COLUMN(),FALSE),"")</f>
        <v>-1</v>
      </c>
      <c r="K13" s="134">
        <f>IF($B13&lt;&gt;"",VLOOKUP($C13,'Setting (5)'!$C$4:$AC$27,COLUMN(),FALSE),"")</f>
        <v>3</v>
      </c>
      <c r="L13" s="133">
        <f>IF($B13&lt;&gt;"",VLOOKUP($C13,'Setting (5)'!$C$4:$AC$27,COLUMN(),FALSE),"")</f>
        <v>2</v>
      </c>
      <c r="M13" s="133">
        <f>IF($B13&lt;&gt;"",VLOOKUP($C13,'Setting (5)'!$C$4:$AC$27,COLUMN(),FALSE),"")</f>
        <v>0</v>
      </c>
      <c r="N13" s="133">
        <f>IF($B13&lt;&gt;"",VLOOKUP($C13,'Setting (5)'!$C$4:$AC$27,COLUMN(),FALSE),"")</f>
        <v>2</v>
      </c>
      <c r="O13" s="133">
        <f>IF($B13&lt;&gt;"",VLOOKUP($C13,'Setting (5)'!$C$4:$AC$27,COLUMN(),FALSE),"")</f>
        <v>0</v>
      </c>
      <c r="P13" s="133">
        <f>IF($B13&lt;&gt;"",VLOOKUP($C13,'Setting (5)'!$C$4:$AC$27,COLUMN(),FALSE),"")</f>
        <v>0</v>
      </c>
      <c r="Q13" s="133">
        <f>IF($B13&lt;&gt;"",VLOOKUP($C13,'Setting (5)'!$C$4:$AC$27,COLUMN(),FALSE),"")</f>
        <v>0</v>
      </c>
      <c r="R13" s="133">
        <f>IF($B13&lt;&gt;"",VLOOKUP($C13,'Setting (5)'!$C$4:$AC$27,COLUMN(),FALSE),"")</f>
        <v>0</v>
      </c>
      <c r="S13" s="133">
        <f>IF($B13&lt;&gt;"",VLOOKUP($C13,'Setting (5)'!$C$4:$AC$27,COLUMN(),FALSE),"")</f>
        <v>2</v>
      </c>
      <c r="T13" s="133">
        <f>IF($B13&lt;&gt;"",VLOOKUP($C13,'Setting (5)'!$C$4:$AC$27,COLUMN(),FALSE),"")</f>
        <v>2</v>
      </c>
      <c r="U13" s="133">
        <f>IF($B13&lt;&gt;"",VLOOKUP($C13,'Setting (5)'!$C$4:$AC$27,COLUMN(),FALSE),"")</f>
        <v>0</v>
      </c>
      <c r="V13" s="133">
        <f>IF($B13&lt;&gt;"",VLOOKUP($C13,'Setting (5)'!$C$4:$AC$27,COLUMN(),FALSE),"")</f>
        <v>1</v>
      </c>
      <c r="W13" s="133">
        <f>IF($B13&lt;&gt;"",VLOOKUP($C13,'Setting (5)'!$C$4:$AC$27,COLUMN(),FALSE),"")</f>
        <v>1</v>
      </c>
      <c r="X13" s="133">
        <f>IF($B13&lt;&gt;"",VLOOKUP($C13,'Setting (5)'!$C$4:$AC$27,COLUMN(),FALSE),"")</f>
        <v>1</v>
      </c>
      <c r="Y13" s="133">
        <f>IF($B13&lt;&gt;"",VLOOKUP($C13,'Setting (5)'!$C$4:$AC$27,COLUMN(),FALSE),"")</f>
        <v>2</v>
      </c>
      <c r="Z13" s="133">
        <f>IF($B13&lt;&gt;"",VLOOKUP($C13,'Setting (5)'!$C$4:$AC$27,COLUMN(),FALSE),"")</f>
        <v>-1</v>
      </c>
      <c r="AA13" s="133">
        <f>IF($B13&lt;&gt;"",VLOOKUP($C13,'Setting (5)'!$C$4:$AC$27,COLUMN(),FALSE),"")</f>
        <v>1</v>
      </c>
    </row>
    <row r="14" spans="2:27">
      <c r="B14" s="132">
        <f>IF(B13&lt;&gt;"",IF(B13='Initial Setup (5)'!$B$2,"",B13+1),"")</f>
        <v>9</v>
      </c>
      <c r="C14" s="130" t="str">
        <f>IF(B14&lt;&gt;"",VLOOKUP(B14,'Setting (5)'!B$4:AC$27,2,FALSE),"")</f>
        <v>RİZESPOR (TUR)</v>
      </c>
      <c r="D14" s="133">
        <f>IF($B14&lt;&gt;"",VLOOKUP($C14,'Setting (5)'!$C$4:$AC$27,COLUMN(),FALSE),"")</f>
        <v>3</v>
      </c>
      <c r="E14" s="133">
        <f>IF($B14&lt;&gt;"",VLOOKUP($C14,'Setting (5)'!$C$4:$AC$27,COLUMN(),FALSE),"")</f>
        <v>0</v>
      </c>
      <c r="F14" s="133">
        <f>IF($B14&lt;&gt;"",VLOOKUP($C14,'Setting (5)'!$C$4:$AC$27,COLUMN(),FALSE),"")</f>
        <v>1</v>
      </c>
      <c r="G14" s="133">
        <f>IF($B14&lt;&gt;"",VLOOKUP($C14,'Setting (5)'!$C$4:$AC$27,COLUMN(),FALSE),"")</f>
        <v>2</v>
      </c>
      <c r="H14" s="133">
        <f>IF($B14&lt;&gt;"",VLOOKUP($C14,'Setting (5)'!$C$4:$AC$27,COLUMN(),FALSE),"")</f>
        <v>1</v>
      </c>
      <c r="I14" s="133">
        <f>IF($B14&lt;&gt;"",VLOOKUP($C14,'Setting (5)'!$C$4:$AC$27,COLUMN(),FALSE),"")</f>
        <v>7</v>
      </c>
      <c r="J14" s="133">
        <f>IF($B14&lt;&gt;"",VLOOKUP($C14,'Setting (5)'!$C$4:$AC$27,COLUMN(),FALSE),"")</f>
        <v>-6</v>
      </c>
      <c r="K14" s="134">
        <f>IF($B14&lt;&gt;"",VLOOKUP($C14,'Setting (5)'!$C$4:$AC$27,COLUMN(),FALSE),"")</f>
        <v>1</v>
      </c>
      <c r="L14" s="133">
        <f>IF($B14&lt;&gt;"",VLOOKUP($C14,'Setting (5)'!$C$4:$AC$27,COLUMN(),FALSE),"")</f>
        <v>2</v>
      </c>
      <c r="M14" s="133">
        <f>IF($B14&lt;&gt;"",VLOOKUP($C14,'Setting (5)'!$C$4:$AC$27,COLUMN(),FALSE),"")</f>
        <v>0</v>
      </c>
      <c r="N14" s="133">
        <f>IF($B14&lt;&gt;"",VLOOKUP($C14,'Setting (5)'!$C$4:$AC$27,COLUMN(),FALSE),"")</f>
        <v>1</v>
      </c>
      <c r="O14" s="133">
        <f>IF($B14&lt;&gt;"",VLOOKUP($C14,'Setting (5)'!$C$4:$AC$27,COLUMN(),FALSE),"")</f>
        <v>1</v>
      </c>
      <c r="P14" s="133">
        <f>IF($B14&lt;&gt;"",VLOOKUP($C14,'Setting (5)'!$C$4:$AC$27,COLUMN(),FALSE),"")</f>
        <v>1</v>
      </c>
      <c r="Q14" s="133">
        <f>IF($B14&lt;&gt;"",VLOOKUP($C14,'Setting (5)'!$C$4:$AC$27,COLUMN(),FALSE),"")</f>
        <v>3</v>
      </c>
      <c r="R14" s="133">
        <f>IF($B14&lt;&gt;"",VLOOKUP($C14,'Setting (5)'!$C$4:$AC$27,COLUMN(),FALSE),"")</f>
        <v>-2</v>
      </c>
      <c r="S14" s="133">
        <f>IF($B14&lt;&gt;"",VLOOKUP($C14,'Setting (5)'!$C$4:$AC$27,COLUMN(),FALSE),"")</f>
        <v>1</v>
      </c>
      <c r="T14" s="133">
        <f>IF($B14&lt;&gt;"",VLOOKUP($C14,'Setting (5)'!$C$4:$AC$27,COLUMN(),FALSE),"")</f>
        <v>1</v>
      </c>
      <c r="U14" s="133">
        <f>IF($B14&lt;&gt;"",VLOOKUP($C14,'Setting (5)'!$C$4:$AC$27,COLUMN(),FALSE),"")</f>
        <v>0</v>
      </c>
      <c r="V14" s="133">
        <f>IF($B14&lt;&gt;"",VLOOKUP($C14,'Setting (5)'!$C$4:$AC$27,COLUMN(),FALSE),"")</f>
        <v>0</v>
      </c>
      <c r="W14" s="133">
        <f>IF($B14&lt;&gt;"",VLOOKUP($C14,'Setting (5)'!$C$4:$AC$27,COLUMN(),FALSE),"")</f>
        <v>1</v>
      </c>
      <c r="X14" s="133">
        <f>IF($B14&lt;&gt;"",VLOOKUP($C14,'Setting (5)'!$C$4:$AC$27,COLUMN(),FALSE),"")</f>
        <v>0</v>
      </c>
      <c r="Y14" s="133">
        <f>IF($B14&lt;&gt;"",VLOOKUP($C14,'Setting (5)'!$C$4:$AC$27,COLUMN(),FALSE),"")</f>
        <v>4</v>
      </c>
      <c r="Z14" s="133">
        <f>IF($B14&lt;&gt;"",VLOOKUP($C14,'Setting (5)'!$C$4:$AC$27,COLUMN(),FALSE),"")</f>
        <v>-4</v>
      </c>
      <c r="AA14" s="133">
        <f>IF($B14&lt;&gt;"",VLOOKUP($C14,'Setting (5)'!$C$4:$AC$27,COLUMN(),FALSE),"")</f>
        <v>0</v>
      </c>
    </row>
    <row r="15" spans="2:27">
      <c r="B15" s="132" t="str">
        <f>IF(B14&lt;&gt;"",IF(B14='Initial Setup (5)'!$B$2,"",B14+1),"")</f>
        <v/>
      </c>
      <c r="C15" s="130" t="str">
        <f>IF(B15&lt;&gt;"",VLOOKUP(B15,'Setting (5)'!B$4:AC$27,2,FALSE),"")</f>
        <v/>
      </c>
      <c r="D15" s="133" t="str">
        <f>IF($B15&lt;&gt;"",VLOOKUP($C15,'Setting (5)'!$C$4:$AC$27,COLUMN(),FALSE),"")</f>
        <v/>
      </c>
      <c r="E15" s="133" t="str">
        <f>IF($B15&lt;&gt;"",VLOOKUP($C15,'Setting (5)'!$C$4:$AC$27,COLUMN(),FALSE),"")</f>
        <v/>
      </c>
      <c r="F15" s="133" t="str">
        <f>IF($B15&lt;&gt;"",VLOOKUP($C15,'Setting (5)'!$C$4:$AC$27,COLUMN(),FALSE),"")</f>
        <v/>
      </c>
      <c r="G15" s="133" t="str">
        <f>IF($B15&lt;&gt;"",VLOOKUP($C15,'Setting (5)'!$C$4:$AC$27,COLUMN(),FALSE),"")</f>
        <v/>
      </c>
      <c r="H15" s="133" t="str">
        <f>IF($B15&lt;&gt;"",VLOOKUP($C15,'Setting (5)'!$C$4:$AC$27,COLUMN(),FALSE),"")</f>
        <v/>
      </c>
      <c r="I15" s="133" t="str">
        <f>IF($B15&lt;&gt;"",VLOOKUP($C15,'Setting (5)'!$C$4:$AC$27,COLUMN(),FALSE),"")</f>
        <v/>
      </c>
      <c r="J15" s="133" t="str">
        <f>IF($B15&lt;&gt;"",VLOOKUP($C15,'Setting (5)'!$C$4:$AC$27,COLUMN(),FALSE),"")</f>
        <v/>
      </c>
      <c r="K15" s="134" t="str">
        <f>IF($B15&lt;&gt;"",VLOOKUP($C15,'Setting (5)'!$C$4:$AC$27,COLUMN(),FALSE),"")</f>
        <v/>
      </c>
      <c r="L15" s="133" t="str">
        <f>IF($B15&lt;&gt;"",VLOOKUP($C15,'Setting (5)'!$C$4:$AC$27,COLUMN(),FALSE),"")</f>
        <v/>
      </c>
      <c r="M15" s="133" t="str">
        <f>IF($B15&lt;&gt;"",VLOOKUP($C15,'Setting (5)'!$C$4:$AC$27,COLUMN(),FALSE),"")</f>
        <v/>
      </c>
      <c r="N15" s="133" t="str">
        <f>IF($B15&lt;&gt;"",VLOOKUP($C15,'Setting (5)'!$C$4:$AC$27,COLUMN(),FALSE),"")</f>
        <v/>
      </c>
      <c r="O15" s="133" t="str">
        <f>IF($B15&lt;&gt;"",VLOOKUP($C15,'Setting (5)'!$C$4:$AC$27,COLUMN(),FALSE),"")</f>
        <v/>
      </c>
      <c r="P15" s="133" t="str">
        <f>IF($B15&lt;&gt;"",VLOOKUP($C15,'Setting (5)'!$C$4:$AC$27,COLUMN(),FALSE),"")</f>
        <v/>
      </c>
      <c r="Q15" s="133" t="str">
        <f>IF($B15&lt;&gt;"",VLOOKUP($C15,'Setting (5)'!$C$4:$AC$27,COLUMN(),FALSE),"")</f>
        <v/>
      </c>
      <c r="R15" s="133" t="str">
        <f>IF($B15&lt;&gt;"",VLOOKUP($C15,'Setting (5)'!$C$4:$AC$27,COLUMN(),FALSE),"")</f>
        <v/>
      </c>
      <c r="S15" s="133" t="str">
        <f>IF($B15&lt;&gt;"",VLOOKUP($C15,'Setting (5)'!$C$4:$AC$27,COLUMN(),FALSE),"")</f>
        <v/>
      </c>
      <c r="T15" s="133" t="str">
        <f>IF($B15&lt;&gt;"",VLOOKUP($C15,'Setting (5)'!$C$4:$AC$27,COLUMN(),FALSE),"")</f>
        <v/>
      </c>
      <c r="U15" s="133" t="str">
        <f>IF($B15&lt;&gt;"",VLOOKUP($C15,'Setting (5)'!$C$4:$AC$27,COLUMN(),FALSE),"")</f>
        <v/>
      </c>
      <c r="V15" s="133" t="str">
        <f>IF($B15&lt;&gt;"",VLOOKUP($C15,'Setting (5)'!$C$4:$AC$27,COLUMN(),FALSE),"")</f>
        <v/>
      </c>
      <c r="W15" s="133" t="str">
        <f>IF($B15&lt;&gt;"",VLOOKUP($C15,'Setting (5)'!$C$4:$AC$27,COLUMN(),FALSE),"")</f>
        <v/>
      </c>
      <c r="X15" s="133" t="str">
        <f>IF($B15&lt;&gt;"",VLOOKUP($C15,'Setting (5)'!$C$4:$AC$27,COLUMN(),FALSE),"")</f>
        <v/>
      </c>
      <c r="Y15" s="133" t="str">
        <f>IF($B15&lt;&gt;"",VLOOKUP($C15,'Setting (5)'!$C$4:$AC$27,COLUMN(),FALSE),"")</f>
        <v/>
      </c>
      <c r="Z15" s="133" t="str">
        <f>IF($B15&lt;&gt;"",VLOOKUP($C15,'Setting (5)'!$C$4:$AC$27,COLUMN(),FALSE),"")</f>
        <v/>
      </c>
      <c r="AA15" s="133" t="str">
        <f>IF($B15&lt;&gt;"",VLOOKUP($C15,'Setting (5)'!$C$4:$AC$27,COLUMN(),FALSE),"")</f>
        <v/>
      </c>
    </row>
    <row r="16" spans="2:27">
      <c r="B16" s="132" t="str">
        <f>IF(B15&lt;&gt;"",IF(B15='Initial Setup (5)'!$B$2,"",B15+1),"")</f>
        <v/>
      </c>
      <c r="C16" s="130" t="str">
        <f>IF(B16&lt;&gt;"",VLOOKUP(B16,'Setting (5)'!B$4:AC$27,2,FALSE),"")</f>
        <v/>
      </c>
      <c r="D16" s="133" t="str">
        <f>IF($B16&lt;&gt;"",VLOOKUP($C16,'Setting (5)'!$C$4:$AC$27,COLUMN(),FALSE),"")</f>
        <v/>
      </c>
      <c r="E16" s="133" t="str">
        <f>IF($B16&lt;&gt;"",VLOOKUP($C16,'Setting (5)'!$C$4:$AC$27,COLUMN(),FALSE),"")</f>
        <v/>
      </c>
      <c r="F16" s="133" t="str">
        <f>IF($B16&lt;&gt;"",VLOOKUP($C16,'Setting (5)'!$C$4:$AC$27,COLUMN(),FALSE),"")</f>
        <v/>
      </c>
      <c r="G16" s="133" t="str">
        <f>IF($B16&lt;&gt;"",VLOOKUP($C16,'Setting (5)'!$C$4:$AC$27,COLUMN(),FALSE),"")</f>
        <v/>
      </c>
      <c r="H16" s="133" t="str">
        <f>IF($B16&lt;&gt;"",VLOOKUP($C16,'Setting (5)'!$C$4:$AC$27,COLUMN(),FALSE),"")</f>
        <v/>
      </c>
      <c r="I16" s="133" t="str">
        <f>IF($B16&lt;&gt;"",VLOOKUP($C16,'Setting (5)'!$C$4:$AC$27,COLUMN(),FALSE),"")</f>
        <v/>
      </c>
      <c r="J16" s="133" t="str">
        <f>IF($B16&lt;&gt;"",VLOOKUP($C16,'Setting (5)'!$C$4:$AC$27,COLUMN(),FALSE),"")</f>
        <v/>
      </c>
      <c r="K16" s="134" t="str">
        <f>IF($B16&lt;&gt;"",VLOOKUP($C16,'Setting (5)'!$C$4:$AC$27,COLUMN(),FALSE),"")</f>
        <v/>
      </c>
      <c r="L16" s="133" t="str">
        <f>IF($B16&lt;&gt;"",VLOOKUP($C16,'Setting (5)'!$C$4:$AC$27,COLUMN(),FALSE),"")</f>
        <v/>
      </c>
      <c r="M16" s="133" t="str">
        <f>IF($B16&lt;&gt;"",VLOOKUP($C16,'Setting (5)'!$C$4:$AC$27,COLUMN(),FALSE),"")</f>
        <v/>
      </c>
      <c r="N16" s="133" t="str">
        <f>IF($B16&lt;&gt;"",VLOOKUP($C16,'Setting (5)'!$C$4:$AC$27,COLUMN(),FALSE),"")</f>
        <v/>
      </c>
      <c r="O16" s="133" t="str">
        <f>IF($B16&lt;&gt;"",VLOOKUP($C16,'Setting (5)'!$C$4:$AC$27,COLUMN(),FALSE),"")</f>
        <v/>
      </c>
      <c r="P16" s="133" t="str">
        <f>IF($B16&lt;&gt;"",VLOOKUP($C16,'Setting (5)'!$C$4:$AC$27,COLUMN(),FALSE),"")</f>
        <v/>
      </c>
      <c r="Q16" s="133" t="str">
        <f>IF($B16&lt;&gt;"",VLOOKUP($C16,'Setting (5)'!$C$4:$AC$27,COLUMN(),FALSE),"")</f>
        <v/>
      </c>
      <c r="R16" s="133" t="str">
        <f>IF($B16&lt;&gt;"",VLOOKUP($C16,'Setting (5)'!$C$4:$AC$27,COLUMN(),FALSE),"")</f>
        <v/>
      </c>
      <c r="S16" s="133" t="str">
        <f>IF($B16&lt;&gt;"",VLOOKUP($C16,'Setting (5)'!$C$4:$AC$27,COLUMN(),FALSE),"")</f>
        <v/>
      </c>
      <c r="T16" s="133" t="str">
        <f>IF($B16&lt;&gt;"",VLOOKUP($C16,'Setting (5)'!$C$4:$AC$27,COLUMN(),FALSE),"")</f>
        <v/>
      </c>
      <c r="U16" s="133" t="str">
        <f>IF($B16&lt;&gt;"",VLOOKUP($C16,'Setting (5)'!$C$4:$AC$27,COLUMN(),FALSE),"")</f>
        <v/>
      </c>
      <c r="V16" s="133" t="str">
        <f>IF($B16&lt;&gt;"",VLOOKUP($C16,'Setting (5)'!$C$4:$AC$27,COLUMN(),FALSE),"")</f>
        <v/>
      </c>
      <c r="W16" s="133" t="str">
        <f>IF($B16&lt;&gt;"",VLOOKUP($C16,'Setting (5)'!$C$4:$AC$27,COLUMN(),FALSE),"")</f>
        <v/>
      </c>
      <c r="X16" s="133" t="str">
        <f>IF($B16&lt;&gt;"",VLOOKUP($C16,'Setting (5)'!$C$4:$AC$27,COLUMN(),FALSE),"")</f>
        <v/>
      </c>
      <c r="Y16" s="133" t="str">
        <f>IF($B16&lt;&gt;"",VLOOKUP($C16,'Setting (5)'!$C$4:$AC$27,COLUMN(),FALSE),"")</f>
        <v/>
      </c>
      <c r="Z16" s="133" t="str">
        <f>IF($B16&lt;&gt;"",VLOOKUP($C16,'Setting (5)'!$C$4:$AC$27,COLUMN(),FALSE),"")</f>
        <v/>
      </c>
      <c r="AA16" s="133" t="str">
        <f>IF($B16&lt;&gt;"",VLOOKUP($C16,'Setting (5)'!$C$4:$AC$27,COLUMN(),FALSE),"")</f>
        <v/>
      </c>
    </row>
    <row r="17" spans="2:27">
      <c r="B17" s="132" t="str">
        <f>IF(B16&lt;&gt;"",IF(B16='Initial Setup (5)'!$B$2,"",B16+1),"")</f>
        <v/>
      </c>
      <c r="C17" s="130" t="str">
        <f>IF(B17&lt;&gt;"",VLOOKUP(B17,'Setting (5)'!B$4:AC$27,2,FALSE),"")</f>
        <v/>
      </c>
      <c r="D17" s="133" t="str">
        <f>IF($B17&lt;&gt;"",VLOOKUP($C17,'Setting (5)'!$C$4:$AC$27,COLUMN(),FALSE),"")</f>
        <v/>
      </c>
      <c r="E17" s="133" t="str">
        <f>IF($B17&lt;&gt;"",VLOOKUP($C17,'Setting (5)'!$C$4:$AC$27,COLUMN(),FALSE),"")</f>
        <v/>
      </c>
      <c r="F17" s="133" t="str">
        <f>IF($B17&lt;&gt;"",VLOOKUP($C17,'Setting (5)'!$C$4:$AC$27,COLUMN(),FALSE),"")</f>
        <v/>
      </c>
      <c r="G17" s="133" t="str">
        <f>IF($B17&lt;&gt;"",VLOOKUP($C17,'Setting (5)'!$C$4:$AC$27,COLUMN(),FALSE),"")</f>
        <v/>
      </c>
      <c r="H17" s="133" t="str">
        <f>IF($B17&lt;&gt;"",VLOOKUP($C17,'Setting (5)'!$C$4:$AC$27,COLUMN(),FALSE),"")</f>
        <v/>
      </c>
      <c r="I17" s="133" t="str">
        <f>IF($B17&lt;&gt;"",VLOOKUP($C17,'Setting (5)'!$C$4:$AC$27,COLUMN(),FALSE),"")</f>
        <v/>
      </c>
      <c r="J17" s="133" t="str">
        <f>IF($B17&lt;&gt;"",VLOOKUP($C17,'Setting (5)'!$C$4:$AC$27,COLUMN(),FALSE),"")</f>
        <v/>
      </c>
      <c r="K17" s="134" t="str">
        <f>IF($B17&lt;&gt;"",VLOOKUP($C17,'Setting (5)'!$C$4:$AC$27,COLUMN(),FALSE),"")</f>
        <v/>
      </c>
      <c r="L17" s="133" t="str">
        <f>IF($B17&lt;&gt;"",VLOOKUP($C17,'Setting (5)'!$C$4:$AC$27,COLUMN(),FALSE),"")</f>
        <v/>
      </c>
      <c r="M17" s="133" t="str">
        <f>IF($B17&lt;&gt;"",VLOOKUP($C17,'Setting (5)'!$C$4:$AC$27,COLUMN(),FALSE),"")</f>
        <v/>
      </c>
      <c r="N17" s="133" t="str">
        <f>IF($B17&lt;&gt;"",VLOOKUP($C17,'Setting (5)'!$C$4:$AC$27,COLUMN(),FALSE),"")</f>
        <v/>
      </c>
      <c r="O17" s="133" t="str">
        <f>IF($B17&lt;&gt;"",VLOOKUP($C17,'Setting (5)'!$C$4:$AC$27,COLUMN(),FALSE),"")</f>
        <v/>
      </c>
      <c r="P17" s="133" t="str">
        <f>IF($B17&lt;&gt;"",VLOOKUP($C17,'Setting (5)'!$C$4:$AC$27,COLUMN(),FALSE),"")</f>
        <v/>
      </c>
      <c r="Q17" s="133" t="str">
        <f>IF($B17&lt;&gt;"",VLOOKUP($C17,'Setting (5)'!$C$4:$AC$27,COLUMN(),FALSE),"")</f>
        <v/>
      </c>
      <c r="R17" s="133" t="str">
        <f>IF($B17&lt;&gt;"",VLOOKUP($C17,'Setting (5)'!$C$4:$AC$27,COLUMN(),FALSE),"")</f>
        <v/>
      </c>
      <c r="S17" s="133" t="str">
        <f>IF($B17&lt;&gt;"",VLOOKUP($C17,'Setting (5)'!$C$4:$AC$27,COLUMN(),FALSE),"")</f>
        <v/>
      </c>
      <c r="T17" s="133" t="str">
        <f>IF($B17&lt;&gt;"",VLOOKUP($C17,'Setting (5)'!$C$4:$AC$27,COLUMN(),FALSE),"")</f>
        <v/>
      </c>
      <c r="U17" s="133" t="str">
        <f>IF($B17&lt;&gt;"",VLOOKUP($C17,'Setting (5)'!$C$4:$AC$27,COLUMN(),FALSE),"")</f>
        <v/>
      </c>
      <c r="V17" s="133" t="str">
        <f>IF($B17&lt;&gt;"",VLOOKUP($C17,'Setting (5)'!$C$4:$AC$27,COLUMN(),FALSE),"")</f>
        <v/>
      </c>
      <c r="W17" s="133" t="str">
        <f>IF($B17&lt;&gt;"",VLOOKUP($C17,'Setting (5)'!$C$4:$AC$27,COLUMN(),FALSE),"")</f>
        <v/>
      </c>
      <c r="X17" s="133" t="str">
        <f>IF($B17&lt;&gt;"",VLOOKUP($C17,'Setting (5)'!$C$4:$AC$27,COLUMN(),FALSE),"")</f>
        <v/>
      </c>
      <c r="Y17" s="133" t="str">
        <f>IF($B17&lt;&gt;"",VLOOKUP($C17,'Setting (5)'!$C$4:$AC$27,COLUMN(),FALSE),"")</f>
        <v/>
      </c>
      <c r="Z17" s="133" t="str">
        <f>IF($B17&lt;&gt;"",VLOOKUP($C17,'Setting (5)'!$C$4:$AC$27,COLUMN(),FALSE),"")</f>
        <v/>
      </c>
      <c r="AA17" s="133" t="str">
        <f>IF($B17&lt;&gt;"",VLOOKUP($C17,'Setting (5)'!$C$4:$AC$27,COLUMN(),FALSE),"")</f>
        <v/>
      </c>
    </row>
    <row r="18" spans="2:27">
      <c r="B18" s="132" t="str">
        <f>IF(B17&lt;&gt;"",IF(B17='Initial Setup (5)'!$B$2,"",B17+1),"")</f>
        <v/>
      </c>
      <c r="C18" s="130" t="str">
        <f>IF(B18&lt;&gt;"",VLOOKUP(B18,'Setting (5)'!B$4:AC$27,2,FALSE),"")</f>
        <v/>
      </c>
      <c r="D18" s="133" t="str">
        <f>IF($B18&lt;&gt;"",VLOOKUP($C18,'Setting (5)'!$C$4:$AC$27,COLUMN(),FALSE),"")</f>
        <v/>
      </c>
      <c r="E18" s="133" t="str">
        <f>IF($B18&lt;&gt;"",VLOOKUP($C18,'Setting (5)'!$C$4:$AC$27,COLUMN(),FALSE),"")</f>
        <v/>
      </c>
      <c r="F18" s="133" t="str">
        <f>IF($B18&lt;&gt;"",VLOOKUP($C18,'Setting (5)'!$C$4:$AC$27,COLUMN(),FALSE),"")</f>
        <v/>
      </c>
      <c r="G18" s="133" t="str">
        <f>IF($B18&lt;&gt;"",VLOOKUP($C18,'Setting (5)'!$C$4:$AC$27,COLUMN(),FALSE),"")</f>
        <v/>
      </c>
      <c r="H18" s="133" t="str">
        <f>IF($B18&lt;&gt;"",VLOOKUP($C18,'Setting (5)'!$C$4:$AC$27,COLUMN(),FALSE),"")</f>
        <v/>
      </c>
      <c r="I18" s="133" t="str">
        <f>IF($B18&lt;&gt;"",VLOOKUP($C18,'Setting (5)'!$C$4:$AC$27,COLUMN(),FALSE),"")</f>
        <v/>
      </c>
      <c r="J18" s="133" t="str">
        <f>IF($B18&lt;&gt;"",VLOOKUP($C18,'Setting (5)'!$C$4:$AC$27,COLUMN(),FALSE),"")</f>
        <v/>
      </c>
      <c r="K18" s="134" t="str">
        <f>IF($B18&lt;&gt;"",VLOOKUP($C18,'Setting (5)'!$C$4:$AC$27,COLUMN(),FALSE),"")</f>
        <v/>
      </c>
      <c r="L18" s="133" t="str">
        <f>IF($B18&lt;&gt;"",VLOOKUP($C18,'Setting (5)'!$C$4:$AC$27,COLUMN(),FALSE),"")</f>
        <v/>
      </c>
      <c r="M18" s="133" t="str">
        <f>IF($B18&lt;&gt;"",VLOOKUP($C18,'Setting (5)'!$C$4:$AC$27,COLUMN(),FALSE),"")</f>
        <v/>
      </c>
      <c r="N18" s="133" t="str">
        <f>IF($B18&lt;&gt;"",VLOOKUP($C18,'Setting (5)'!$C$4:$AC$27,COLUMN(),FALSE),"")</f>
        <v/>
      </c>
      <c r="O18" s="133" t="str">
        <f>IF($B18&lt;&gt;"",VLOOKUP($C18,'Setting (5)'!$C$4:$AC$27,COLUMN(),FALSE),"")</f>
        <v/>
      </c>
      <c r="P18" s="133" t="str">
        <f>IF($B18&lt;&gt;"",VLOOKUP($C18,'Setting (5)'!$C$4:$AC$27,COLUMN(),FALSE),"")</f>
        <v/>
      </c>
      <c r="Q18" s="133" t="str">
        <f>IF($B18&lt;&gt;"",VLOOKUP($C18,'Setting (5)'!$C$4:$AC$27,COLUMN(),FALSE),"")</f>
        <v/>
      </c>
      <c r="R18" s="133" t="str">
        <f>IF($B18&lt;&gt;"",VLOOKUP($C18,'Setting (5)'!$C$4:$AC$27,COLUMN(),FALSE),"")</f>
        <v/>
      </c>
      <c r="S18" s="133" t="str">
        <f>IF($B18&lt;&gt;"",VLOOKUP($C18,'Setting (5)'!$C$4:$AC$27,COLUMN(),FALSE),"")</f>
        <v/>
      </c>
      <c r="T18" s="133" t="str">
        <f>IF($B18&lt;&gt;"",VLOOKUP($C18,'Setting (5)'!$C$4:$AC$27,COLUMN(),FALSE),"")</f>
        <v/>
      </c>
      <c r="U18" s="133" t="str">
        <f>IF($B18&lt;&gt;"",VLOOKUP($C18,'Setting (5)'!$C$4:$AC$27,COLUMN(),FALSE),"")</f>
        <v/>
      </c>
      <c r="V18" s="133" t="str">
        <f>IF($B18&lt;&gt;"",VLOOKUP($C18,'Setting (5)'!$C$4:$AC$27,COLUMN(),FALSE),"")</f>
        <v/>
      </c>
      <c r="W18" s="133" t="str">
        <f>IF($B18&lt;&gt;"",VLOOKUP($C18,'Setting (5)'!$C$4:$AC$27,COLUMN(),FALSE),"")</f>
        <v/>
      </c>
      <c r="X18" s="133" t="str">
        <f>IF($B18&lt;&gt;"",VLOOKUP($C18,'Setting (5)'!$C$4:$AC$27,COLUMN(),FALSE),"")</f>
        <v/>
      </c>
      <c r="Y18" s="133" t="str">
        <f>IF($B18&lt;&gt;"",VLOOKUP($C18,'Setting (5)'!$C$4:$AC$27,COLUMN(),FALSE),"")</f>
        <v/>
      </c>
      <c r="Z18" s="133" t="str">
        <f>IF($B18&lt;&gt;"",VLOOKUP($C18,'Setting (5)'!$C$4:$AC$27,COLUMN(),FALSE),"")</f>
        <v/>
      </c>
      <c r="AA18" s="133" t="str">
        <f>IF($B18&lt;&gt;"",VLOOKUP($C18,'Setting (5)'!$C$4:$AC$27,COLUMN(),FALSE),"")</f>
        <v/>
      </c>
    </row>
    <row r="19" spans="2:27">
      <c r="B19" s="132" t="str">
        <f>IF(B18&lt;&gt;"",IF(B18='Initial Setup (5)'!$B$2,"",B18+1),"")</f>
        <v/>
      </c>
      <c r="C19" s="130" t="str">
        <f>IF(B19&lt;&gt;"",VLOOKUP(B19,'Setting (5)'!B$4:AC$27,2,FALSE),"")</f>
        <v/>
      </c>
      <c r="D19" s="133" t="str">
        <f>IF($B19&lt;&gt;"",VLOOKUP($C19,'Setting (5)'!$C$4:$AC$27,COLUMN(),FALSE),"")</f>
        <v/>
      </c>
      <c r="E19" s="133" t="str">
        <f>IF($B19&lt;&gt;"",VLOOKUP($C19,'Setting (5)'!$C$4:$AC$27,COLUMN(),FALSE),"")</f>
        <v/>
      </c>
      <c r="F19" s="133" t="str">
        <f>IF($B19&lt;&gt;"",VLOOKUP($C19,'Setting (5)'!$C$4:$AC$27,COLUMN(),FALSE),"")</f>
        <v/>
      </c>
      <c r="G19" s="133" t="str">
        <f>IF($B19&lt;&gt;"",VLOOKUP($C19,'Setting (5)'!$C$4:$AC$27,COLUMN(),FALSE),"")</f>
        <v/>
      </c>
      <c r="H19" s="133" t="str">
        <f>IF($B19&lt;&gt;"",VLOOKUP($C19,'Setting (5)'!$C$4:$AC$27,COLUMN(),FALSE),"")</f>
        <v/>
      </c>
      <c r="I19" s="133" t="str">
        <f>IF($B19&lt;&gt;"",VLOOKUP($C19,'Setting (5)'!$C$4:$AC$27,COLUMN(),FALSE),"")</f>
        <v/>
      </c>
      <c r="J19" s="133" t="str">
        <f>IF($B19&lt;&gt;"",VLOOKUP($C19,'Setting (5)'!$C$4:$AC$27,COLUMN(),FALSE),"")</f>
        <v/>
      </c>
      <c r="K19" s="134" t="str">
        <f>IF($B19&lt;&gt;"",VLOOKUP($C19,'Setting (5)'!$C$4:$AC$27,COLUMN(),FALSE),"")</f>
        <v/>
      </c>
      <c r="L19" s="133" t="str">
        <f>IF($B19&lt;&gt;"",VLOOKUP($C19,'Setting (5)'!$C$4:$AC$27,COLUMN(),FALSE),"")</f>
        <v/>
      </c>
      <c r="M19" s="133" t="str">
        <f>IF($B19&lt;&gt;"",VLOOKUP($C19,'Setting (5)'!$C$4:$AC$27,COLUMN(),FALSE),"")</f>
        <v/>
      </c>
      <c r="N19" s="133" t="str">
        <f>IF($B19&lt;&gt;"",VLOOKUP($C19,'Setting (5)'!$C$4:$AC$27,COLUMN(),FALSE),"")</f>
        <v/>
      </c>
      <c r="O19" s="133" t="str">
        <f>IF($B19&lt;&gt;"",VLOOKUP($C19,'Setting (5)'!$C$4:$AC$27,COLUMN(),FALSE),"")</f>
        <v/>
      </c>
      <c r="P19" s="133" t="str">
        <f>IF($B19&lt;&gt;"",VLOOKUP($C19,'Setting (5)'!$C$4:$AC$27,COLUMN(),FALSE),"")</f>
        <v/>
      </c>
      <c r="Q19" s="133" t="str">
        <f>IF($B19&lt;&gt;"",VLOOKUP($C19,'Setting (5)'!$C$4:$AC$27,COLUMN(),FALSE),"")</f>
        <v/>
      </c>
      <c r="R19" s="133" t="str">
        <f>IF($B19&lt;&gt;"",VLOOKUP($C19,'Setting (5)'!$C$4:$AC$27,COLUMN(),FALSE),"")</f>
        <v/>
      </c>
      <c r="S19" s="133" t="str">
        <f>IF($B19&lt;&gt;"",VLOOKUP($C19,'Setting (5)'!$C$4:$AC$27,COLUMN(),FALSE),"")</f>
        <v/>
      </c>
      <c r="T19" s="133" t="str">
        <f>IF($B19&lt;&gt;"",VLOOKUP($C19,'Setting (5)'!$C$4:$AC$27,COLUMN(),FALSE),"")</f>
        <v/>
      </c>
      <c r="U19" s="133" t="str">
        <f>IF($B19&lt;&gt;"",VLOOKUP($C19,'Setting (5)'!$C$4:$AC$27,COLUMN(),FALSE),"")</f>
        <v/>
      </c>
      <c r="V19" s="133" t="str">
        <f>IF($B19&lt;&gt;"",VLOOKUP($C19,'Setting (5)'!$C$4:$AC$27,COLUMN(),FALSE),"")</f>
        <v/>
      </c>
      <c r="W19" s="133" t="str">
        <f>IF($B19&lt;&gt;"",VLOOKUP($C19,'Setting (5)'!$C$4:$AC$27,COLUMN(),FALSE),"")</f>
        <v/>
      </c>
      <c r="X19" s="133" t="str">
        <f>IF($B19&lt;&gt;"",VLOOKUP($C19,'Setting (5)'!$C$4:$AC$27,COLUMN(),FALSE),"")</f>
        <v/>
      </c>
      <c r="Y19" s="133" t="str">
        <f>IF($B19&lt;&gt;"",VLOOKUP($C19,'Setting (5)'!$C$4:$AC$27,COLUMN(),FALSE),"")</f>
        <v/>
      </c>
      <c r="Z19" s="133" t="str">
        <f>IF($B19&lt;&gt;"",VLOOKUP($C19,'Setting (5)'!$C$4:$AC$27,COLUMN(),FALSE),"")</f>
        <v/>
      </c>
      <c r="AA19" s="133" t="str">
        <f>IF($B19&lt;&gt;"",VLOOKUP($C19,'Setting (5)'!$C$4:$AC$27,COLUMN(),FALSE),"")</f>
        <v/>
      </c>
    </row>
    <row r="20" spans="2:27">
      <c r="B20" s="132" t="str">
        <f>IF(B19&lt;&gt;"",IF(B19='Initial Setup (5)'!$B$2,"",B19+1),"")</f>
        <v/>
      </c>
      <c r="C20" s="130" t="str">
        <f>IF(B20&lt;&gt;"",VLOOKUP(B20,'Setting (5)'!B$4:AC$27,2,FALSE),"")</f>
        <v/>
      </c>
      <c r="D20" s="133" t="str">
        <f>IF($B20&lt;&gt;"",VLOOKUP($C20,'Setting (5)'!$C$4:$AC$27,COLUMN(),FALSE),"")</f>
        <v/>
      </c>
      <c r="E20" s="133" t="str">
        <f>IF($B20&lt;&gt;"",VLOOKUP($C20,'Setting (5)'!$C$4:$AC$27,COLUMN(),FALSE),"")</f>
        <v/>
      </c>
      <c r="F20" s="133" t="str">
        <f>IF($B20&lt;&gt;"",VLOOKUP($C20,'Setting (5)'!$C$4:$AC$27,COLUMN(),FALSE),"")</f>
        <v/>
      </c>
      <c r="G20" s="133" t="str">
        <f>IF($B20&lt;&gt;"",VLOOKUP($C20,'Setting (5)'!$C$4:$AC$27,COLUMN(),FALSE),"")</f>
        <v/>
      </c>
      <c r="H20" s="133" t="str">
        <f>IF($B20&lt;&gt;"",VLOOKUP($C20,'Setting (5)'!$C$4:$AC$27,COLUMN(),FALSE),"")</f>
        <v/>
      </c>
      <c r="I20" s="133" t="str">
        <f>IF($B20&lt;&gt;"",VLOOKUP($C20,'Setting (5)'!$C$4:$AC$27,COLUMN(),FALSE),"")</f>
        <v/>
      </c>
      <c r="J20" s="133" t="str">
        <f>IF($B20&lt;&gt;"",VLOOKUP($C20,'Setting (5)'!$C$4:$AC$27,COLUMN(),FALSE),"")</f>
        <v/>
      </c>
      <c r="K20" s="134" t="str">
        <f>IF($B20&lt;&gt;"",VLOOKUP($C20,'Setting (5)'!$C$4:$AC$27,COLUMN(),FALSE),"")</f>
        <v/>
      </c>
      <c r="L20" s="133" t="str">
        <f>IF($B20&lt;&gt;"",VLOOKUP($C20,'Setting (5)'!$C$4:$AC$27,COLUMN(),FALSE),"")</f>
        <v/>
      </c>
      <c r="M20" s="133" t="str">
        <f>IF($B20&lt;&gt;"",VLOOKUP($C20,'Setting (5)'!$C$4:$AC$27,COLUMN(),FALSE),"")</f>
        <v/>
      </c>
      <c r="N20" s="133" t="str">
        <f>IF($B20&lt;&gt;"",VLOOKUP($C20,'Setting (5)'!$C$4:$AC$27,COLUMN(),FALSE),"")</f>
        <v/>
      </c>
      <c r="O20" s="133" t="str">
        <f>IF($B20&lt;&gt;"",VLOOKUP($C20,'Setting (5)'!$C$4:$AC$27,COLUMN(),FALSE),"")</f>
        <v/>
      </c>
      <c r="P20" s="133" t="str">
        <f>IF($B20&lt;&gt;"",VLOOKUP($C20,'Setting (5)'!$C$4:$AC$27,COLUMN(),FALSE),"")</f>
        <v/>
      </c>
      <c r="Q20" s="133" t="str">
        <f>IF($B20&lt;&gt;"",VLOOKUP($C20,'Setting (5)'!$C$4:$AC$27,COLUMN(),FALSE),"")</f>
        <v/>
      </c>
      <c r="R20" s="133" t="str">
        <f>IF($B20&lt;&gt;"",VLOOKUP($C20,'Setting (5)'!$C$4:$AC$27,COLUMN(),FALSE),"")</f>
        <v/>
      </c>
      <c r="S20" s="133" t="str">
        <f>IF($B20&lt;&gt;"",VLOOKUP($C20,'Setting (5)'!$C$4:$AC$27,COLUMN(),FALSE),"")</f>
        <v/>
      </c>
      <c r="T20" s="133" t="str">
        <f>IF($B20&lt;&gt;"",VLOOKUP($C20,'Setting (5)'!$C$4:$AC$27,COLUMN(),FALSE),"")</f>
        <v/>
      </c>
      <c r="U20" s="133" t="str">
        <f>IF($B20&lt;&gt;"",VLOOKUP($C20,'Setting (5)'!$C$4:$AC$27,COLUMN(),FALSE),"")</f>
        <v/>
      </c>
      <c r="V20" s="133" t="str">
        <f>IF($B20&lt;&gt;"",VLOOKUP($C20,'Setting (5)'!$C$4:$AC$27,COLUMN(),FALSE),"")</f>
        <v/>
      </c>
      <c r="W20" s="133" t="str">
        <f>IF($B20&lt;&gt;"",VLOOKUP($C20,'Setting (5)'!$C$4:$AC$27,COLUMN(),FALSE),"")</f>
        <v/>
      </c>
      <c r="X20" s="133" t="str">
        <f>IF($B20&lt;&gt;"",VLOOKUP($C20,'Setting (5)'!$C$4:$AC$27,COLUMN(),FALSE),"")</f>
        <v/>
      </c>
      <c r="Y20" s="133" t="str">
        <f>IF($B20&lt;&gt;"",VLOOKUP($C20,'Setting (5)'!$C$4:$AC$27,COLUMN(),FALSE),"")</f>
        <v/>
      </c>
      <c r="Z20" s="133" t="str">
        <f>IF($B20&lt;&gt;"",VLOOKUP($C20,'Setting (5)'!$C$4:$AC$27,COLUMN(),FALSE),"")</f>
        <v/>
      </c>
      <c r="AA20" s="133" t="str">
        <f>IF($B20&lt;&gt;"",VLOOKUP($C20,'Setting (5)'!$C$4:$AC$27,COLUMN(),FALSE),"")</f>
        <v/>
      </c>
    </row>
    <row r="21" spans="2:27">
      <c r="B21" s="132" t="str">
        <f>IF(B20&lt;&gt;"",IF(B20='Initial Setup (5)'!$B$2,"",B20+1),"")</f>
        <v/>
      </c>
      <c r="C21" s="130" t="str">
        <f>IF(B21&lt;&gt;"",VLOOKUP(B21,'Setting (5)'!B$4:AC$27,2,FALSE),"")</f>
        <v/>
      </c>
      <c r="D21" s="133" t="str">
        <f>IF($B21&lt;&gt;"",VLOOKUP($C21,'Setting (5)'!$C$4:$AC$27,COLUMN(),FALSE),"")</f>
        <v/>
      </c>
      <c r="E21" s="133" t="str">
        <f>IF($B21&lt;&gt;"",VLOOKUP($C21,'Setting (5)'!$C$4:$AC$27,COLUMN(),FALSE),"")</f>
        <v/>
      </c>
      <c r="F21" s="133" t="str">
        <f>IF($B21&lt;&gt;"",VLOOKUP($C21,'Setting (5)'!$C$4:$AC$27,COLUMN(),FALSE),"")</f>
        <v/>
      </c>
      <c r="G21" s="133" t="str">
        <f>IF($B21&lt;&gt;"",VLOOKUP($C21,'Setting (5)'!$C$4:$AC$27,COLUMN(),FALSE),"")</f>
        <v/>
      </c>
      <c r="H21" s="133" t="str">
        <f>IF($B21&lt;&gt;"",VLOOKUP($C21,'Setting (5)'!$C$4:$AC$27,COLUMN(),FALSE),"")</f>
        <v/>
      </c>
      <c r="I21" s="133" t="str">
        <f>IF($B21&lt;&gt;"",VLOOKUP($C21,'Setting (5)'!$C$4:$AC$27,COLUMN(),FALSE),"")</f>
        <v/>
      </c>
      <c r="J21" s="133" t="str">
        <f>IF($B21&lt;&gt;"",VLOOKUP($C21,'Setting (5)'!$C$4:$AC$27,COLUMN(),FALSE),"")</f>
        <v/>
      </c>
      <c r="K21" s="134" t="str">
        <f>IF($B21&lt;&gt;"",VLOOKUP($C21,'Setting (5)'!$C$4:$AC$27,COLUMN(),FALSE),"")</f>
        <v/>
      </c>
      <c r="L21" s="133" t="str">
        <f>IF($B21&lt;&gt;"",VLOOKUP($C21,'Setting (5)'!$C$4:$AC$27,COLUMN(),FALSE),"")</f>
        <v/>
      </c>
      <c r="M21" s="133" t="str">
        <f>IF($B21&lt;&gt;"",VLOOKUP($C21,'Setting (5)'!$C$4:$AC$27,COLUMN(),FALSE),"")</f>
        <v/>
      </c>
      <c r="N21" s="133" t="str">
        <f>IF($B21&lt;&gt;"",VLOOKUP($C21,'Setting (5)'!$C$4:$AC$27,COLUMN(),FALSE),"")</f>
        <v/>
      </c>
      <c r="O21" s="133" t="str">
        <f>IF($B21&lt;&gt;"",VLOOKUP($C21,'Setting (5)'!$C$4:$AC$27,COLUMN(),FALSE),"")</f>
        <v/>
      </c>
      <c r="P21" s="133" t="str">
        <f>IF($B21&lt;&gt;"",VLOOKUP($C21,'Setting (5)'!$C$4:$AC$27,COLUMN(),FALSE),"")</f>
        <v/>
      </c>
      <c r="Q21" s="133" t="str">
        <f>IF($B21&lt;&gt;"",VLOOKUP($C21,'Setting (5)'!$C$4:$AC$27,COLUMN(),FALSE),"")</f>
        <v/>
      </c>
      <c r="R21" s="133" t="str">
        <f>IF($B21&lt;&gt;"",VLOOKUP($C21,'Setting (5)'!$C$4:$AC$27,COLUMN(),FALSE),"")</f>
        <v/>
      </c>
      <c r="S21" s="133" t="str">
        <f>IF($B21&lt;&gt;"",VLOOKUP($C21,'Setting (5)'!$C$4:$AC$27,COLUMN(),FALSE),"")</f>
        <v/>
      </c>
      <c r="T21" s="133" t="str">
        <f>IF($B21&lt;&gt;"",VLOOKUP($C21,'Setting (5)'!$C$4:$AC$27,COLUMN(),FALSE),"")</f>
        <v/>
      </c>
      <c r="U21" s="133" t="str">
        <f>IF($B21&lt;&gt;"",VLOOKUP($C21,'Setting (5)'!$C$4:$AC$27,COLUMN(),FALSE),"")</f>
        <v/>
      </c>
      <c r="V21" s="133" t="str">
        <f>IF($B21&lt;&gt;"",VLOOKUP($C21,'Setting (5)'!$C$4:$AC$27,COLUMN(),FALSE),"")</f>
        <v/>
      </c>
      <c r="W21" s="133" t="str">
        <f>IF($B21&lt;&gt;"",VLOOKUP($C21,'Setting (5)'!$C$4:$AC$27,COLUMN(),FALSE),"")</f>
        <v/>
      </c>
      <c r="X21" s="133" t="str">
        <f>IF($B21&lt;&gt;"",VLOOKUP($C21,'Setting (5)'!$C$4:$AC$27,COLUMN(),FALSE),"")</f>
        <v/>
      </c>
      <c r="Y21" s="133" t="str">
        <f>IF($B21&lt;&gt;"",VLOOKUP($C21,'Setting (5)'!$C$4:$AC$27,COLUMN(),FALSE),"")</f>
        <v/>
      </c>
      <c r="Z21" s="133" t="str">
        <f>IF($B21&lt;&gt;"",VLOOKUP($C21,'Setting (5)'!$C$4:$AC$27,COLUMN(),FALSE),"")</f>
        <v/>
      </c>
      <c r="AA21" s="133" t="str">
        <f>IF($B21&lt;&gt;"",VLOOKUP($C21,'Setting (5)'!$C$4:$AC$27,COLUMN(),FALSE),"")</f>
        <v/>
      </c>
    </row>
    <row r="22" spans="2:27">
      <c r="B22" s="132" t="str">
        <f>IF(B21&lt;&gt;"",IF(B21='Initial Setup (5)'!$B$2,"",B21+1),"")</f>
        <v/>
      </c>
      <c r="C22" s="130" t="str">
        <f>IF(B22&lt;&gt;"",VLOOKUP(B22,'Setting (5)'!B$4:AC$27,2,FALSE),"")</f>
        <v/>
      </c>
      <c r="D22" s="133" t="str">
        <f>IF($B22&lt;&gt;"",VLOOKUP($C22,'Setting (5)'!$C$4:$AC$27,COLUMN(),FALSE),"")</f>
        <v/>
      </c>
      <c r="E22" s="133" t="str">
        <f>IF($B22&lt;&gt;"",VLOOKUP($C22,'Setting (5)'!$C$4:$AC$27,COLUMN(),FALSE),"")</f>
        <v/>
      </c>
      <c r="F22" s="133" t="str">
        <f>IF($B22&lt;&gt;"",VLOOKUP($C22,'Setting (5)'!$C$4:$AC$27,COLUMN(),FALSE),"")</f>
        <v/>
      </c>
      <c r="G22" s="133" t="str">
        <f>IF($B22&lt;&gt;"",VLOOKUP($C22,'Setting (5)'!$C$4:$AC$27,COLUMN(),FALSE),"")</f>
        <v/>
      </c>
      <c r="H22" s="133" t="str">
        <f>IF($B22&lt;&gt;"",VLOOKUP($C22,'Setting (5)'!$C$4:$AC$27,COLUMN(),FALSE),"")</f>
        <v/>
      </c>
      <c r="I22" s="133" t="str">
        <f>IF($B22&lt;&gt;"",VLOOKUP($C22,'Setting (5)'!$C$4:$AC$27,COLUMN(),FALSE),"")</f>
        <v/>
      </c>
      <c r="J22" s="133" t="str">
        <f>IF($B22&lt;&gt;"",VLOOKUP($C22,'Setting (5)'!$C$4:$AC$27,COLUMN(),FALSE),"")</f>
        <v/>
      </c>
      <c r="K22" s="134" t="str">
        <f>IF($B22&lt;&gt;"",VLOOKUP($C22,'Setting (5)'!$C$4:$AC$27,COLUMN(),FALSE),"")</f>
        <v/>
      </c>
      <c r="L22" s="133" t="str">
        <f>IF($B22&lt;&gt;"",VLOOKUP($C22,'Setting (5)'!$C$4:$AC$27,COLUMN(),FALSE),"")</f>
        <v/>
      </c>
      <c r="M22" s="133" t="str">
        <f>IF($B22&lt;&gt;"",VLOOKUP($C22,'Setting (5)'!$C$4:$AC$27,COLUMN(),FALSE),"")</f>
        <v/>
      </c>
      <c r="N22" s="133" t="str">
        <f>IF($B22&lt;&gt;"",VLOOKUP($C22,'Setting (5)'!$C$4:$AC$27,COLUMN(),FALSE),"")</f>
        <v/>
      </c>
      <c r="O22" s="133" t="str">
        <f>IF($B22&lt;&gt;"",VLOOKUP($C22,'Setting (5)'!$C$4:$AC$27,COLUMN(),FALSE),"")</f>
        <v/>
      </c>
      <c r="P22" s="133" t="str">
        <f>IF($B22&lt;&gt;"",VLOOKUP($C22,'Setting (5)'!$C$4:$AC$27,COLUMN(),FALSE),"")</f>
        <v/>
      </c>
      <c r="Q22" s="133" t="str">
        <f>IF($B22&lt;&gt;"",VLOOKUP($C22,'Setting (5)'!$C$4:$AC$27,COLUMN(),FALSE),"")</f>
        <v/>
      </c>
      <c r="R22" s="133" t="str">
        <f>IF($B22&lt;&gt;"",VLOOKUP($C22,'Setting (5)'!$C$4:$AC$27,COLUMN(),FALSE),"")</f>
        <v/>
      </c>
      <c r="S22" s="133" t="str">
        <f>IF($B22&lt;&gt;"",VLOOKUP($C22,'Setting (5)'!$C$4:$AC$27,COLUMN(),FALSE),"")</f>
        <v/>
      </c>
      <c r="T22" s="133" t="str">
        <f>IF($B22&lt;&gt;"",VLOOKUP($C22,'Setting (5)'!$C$4:$AC$27,COLUMN(),FALSE),"")</f>
        <v/>
      </c>
      <c r="U22" s="133" t="str">
        <f>IF($B22&lt;&gt;"",VLOOKUP($C22,'Setting (5)'!$C$4:$AC$27,COLUMN(),FALSE),"")</f>
        <v/>
      </c>
      <c r="V22" s="133" t="str">
        <f>IF($B22&lt;&gt;"",VLOOKUP($C22,'Setting (5)'!$C$4:$AC$27,COLUMN(),FALSE),"")</f>
        <v/>
      </c>
      <c r="W22" s="133" t="str">
        <f>IF($B22&lt;&gt;"",VLOOKUP($C22,'Setting (5)'!$C$4:$AC$27,COLUMN(),FALSE),"")</f>
        <v/>
      </c>
      <c r="X22" s="133" t="str">
        <f>IF($B22&lt;&gt;"",VLOOKUP($C22,'Setting (5)'!$C$4:$AC$27,COLUMN(),FALSE),"")</f>
        <v/>
      </c>
      <c r="Y22" s="133" t="str">
        <f>IF($B22&lt;&gt;"",VLOOKUP($C22,'Setting (5)'!$C$4:$AC$27,COLUMN(),FALSE),"")</f>
        <v/>
      </c>
      <c r="Z22" s="133" t="str">
        <f>IF($B22&lt;&gt;"",VLOOKUP($C22,'Setting (5)'!$C$4:$AC$27,COLUMN(),FALSE),"")</f>
        <v/>
      </c>
      <c r="AA22" s="133" t="str">
        <f>IF($B22&lt;&gt;"",VLOOKUP($C22,'Setting (5)'!$C$4:$AC$27,COLUMN(),FALSE),"")</f>
        <v/>
      </c>
    </row>
    <row r="23" spans="2:27">
      <c r="B23" s="132" t="str">
        <f>IF(B22&lt;&gt;"",IF(B22='Initial Setup (5)'!$B$2,"",B22+1),"")</f>
        <v/>
      </c>
      <c r="C23" s="130" t="str">
        <f>IF(B23&lt;&gt;"",VLOOKUP(B23,'Setting (5)'!B$4:AC$27,2,FALSE),"")</f>
        <v/>
      </c>
      <c r="D23" s="133" t="str">
        <f>IF($B23&lt;&gt;"",VLOOKUP($C23,'Setting (5)'!$C$4:$AC$27,COLUMN(),FALSE),"")</f>
        <v/>
      </c>
      <c r="E23" s="133" t="str">
        <f>IF($B23&lt;&gt;"",VLOOKUP($C23,'Setting (5)'!$C$4:$AC$27,COLUMN(),FALSE),"")</f>
        <v/>
      </c>
      <c r="F23" s="133" t="str">
        <f>IF($B23&lt;&gt;"",VLOOKUP($C23,'Setting (5)'!$C$4:$AC$27,COLUMN(),FALSE),"")</f>
        <v/>
      </c>
      <c r="G23" s="133" t="str">
        <f>IF($B23&lt;&gt;"",VLOOKUP($C23,'Setting (5)'!$C$4:$AC$27,COLUMN(),FALSE),"")</f>
        <v/>
      </c>
      <c r="H23" s="133" t="str">
        <f>IF($B23&lt;&gt;"",VLOOKUP($C23,'Setting (5)'!$C$4:$AC$27,COLUMN(),FALSE),"")</f>
        <v/>
      </c>
      <c r="I23" s="133" t="str">
        <f>IF($B23&lt;&gt;"",VLOOKUP($C23,'Setting (5)'!$C$4:$AC$27,COLUMN(),FALSE),"")</f>
        <v/>
      </c>
      <c r="J23" s="133" t="str">
        <f>IF($B23&lt;&gt;"",VLOOKUP($C23,'Setting (5)'!$C$4:$AC$27,COLUMN(),FALSE),"")</f>
        <v/>
      </c>
      <c r="K23" s="134" t="str">
        <f>IF($B23&lt;&gt;"",VLOOKUP($C23,'Setting (5)'!$C$4:$AC$27,COLUMN(),FALSE),"")</f>
        <v/>
      </c>
      <c r="L23" s="133" t="str">
        <f>IF($B23&lt;&gt;"",VLOOKUP($C23,'Setting (5)'!$C$4:$AC$27,COLUMN(),FALSE),"")</f>
        <v/>
      </c>
      <c r="M23" s="133" t="str">
        <f>IF($B23&lt;&gt;"",VLOOKUP($C23,'Setting (5)'!$C$4:$AC$27,COLUMN(),FALSE),"")</f>
        <v/>
      </c>
      <c r="N23" s="133" t="str">
        <f>IF($B23&lt;&gt;"",VLOOKUP($C23,'Setting (5)'!$C$4:$AC$27,COLUMN(),FALSE),"")</f>
        <v/>
      </c>
      <c r="O23" s="133" t="str">
        <f>IF($B23&lt;&gt;"",VLOOKUP($C23,'Setting (5)'!$C$4:$AC$27,COLUMN(),FALSE),"")</f>
        <v/>
      </c>
      <c r="P23" s="133" t="str">
        <f>IF($B23&lt;&gt;"",VLOOKUP($C23,'Setting (5)'!$C$4:$AC$27,COLUMN(),FALSE),"")</f>
        <v/>
      </c>
      <c r="Q23" s="133" t="str">
        <f>IF($B23&lt;&gt;"",VLOOKUP($C23,'Setting (5)'!$C$4:$AC$27,COLUMN(),FALSE),"")</f>
        <v/>
      </c>
      <c r="R23" s="133" t="str">
        <f>IF($B23&lt;&gt;"",VLOOKUP($C23,'Setting (5)'!$C$4:$AC$27,COLUMN(),FALSE),"")</f>
        <v/>
      </c>
      <c r="S23" s="133" t="str">
        <f>IF($B23&lt;&gt;"",VLOOKUP($C23,'Setting (5)'!$C$4:$AC$27,COLUMN(),FALSE),"")</f>
        <v/>
      </c>
      <c r="T23" s="133" t="str">
        <f>IF($B23&lt;&gt;"",VLOOKUP($C23,'Setting (5)'!$C$4:$AC$27,COLUMN(),FALSE),"")</f>
        <v/>
      </c>
      <c r="U23" s="133" t="str">
        <f>IF($B23&lt;&gt;"",VLOOKUP($C23,'Setting (5)'!$C$4:$AC$27,COLUMN(),FALSE),"")</f>
        <v/>
      </c>
      <c r="V23" s="133" t="str">
        <f>IF($B23&lt;&gt;"",VLOOKUP($C23,'Setting (5)'!$C$4:$AC$27,COLUMN(),FALSE),"")</f>
        <v/>
      </c>
      <c r="W23" s="133" t="str">
        <f>IF($B23&lt;&gt;"",VLOOKUP($C23,'Setting (5)'!$C$4:$AC$27,COLUMN(),FALSE),"")</f>
        <v/>
      </c>
      <c r="X23" s="133" t="str">
        <f>IF($B23&lt;&gt;"",VLOOKUP($C23,'Setting (5)'!$C$4:$AC$27,COLUMN(),FALSE),"")</f>
        <v/>
      </c>
      <c r="Y23" s="133" t="str">
        <f>IF($B23&lt;&gt;"",VLOOKUP($C23,'Setting (5)'!$C$4:$AC$27,COLUMN(),FALSE),"")</f>
        <v/>
      </c>
      <c r="Z23" s="133" t="str">
        <f>IF($B23&lt;&gt;"",VLOOKUP($C23,'Setting (5)'!$C$4:$AC$27,COLUMN(),FALSE),"")</f>
        <v/>
      </c>
      <c r="AA23" s="133" t="str">
        <f>IF($B23&lt;&gt;"",VLOOKUP($C23,'Setting (5)'!$C$4:$AC$27,COLUMN(),FALSE),"")</f>
        <v/>
      </c>
    </row>
    <row r="24" spans="2:27">
      <c r="B24" s="132" t="str">
        <f>IF(B23&lt;&gt;"",IF(B23='Initial Setup (5)'!$B$2,"",B23+1),"")</f>
        <v/>
      </c>
      <c r="C24" s="130" t="str">
        <f>IF(B24&lt;&gt;"",VLOOKUP(B24,'Setting (5)'!B$4:AC$27,2,FALSE),"")</f>
        <v/>
      </c>
      <c r="D24" s="133" t="str">
        <f>IF($B24&lt;&gt;"",VLOOKUP($C24,'Setting (5)'!$C$4:$AC$27,COLUMN(),FALSE),"")</f>
        <v/>
      </c>
      <c r="E24" s="133" t="str">
        <f>IF($B24&lt;&gt;"",VLOOKUP($C24,'Setting (5)'!$C$4:$AC$27,COLUMN(),FALSE),"")</f>
        <v/>
      </c>
      <c r="F24" s="133" t="str">
        <f>IF($B24&lt;&gt;"",VLOOKUP($C24,'Setting (5)'!$C$4:$AC$27,COLUMN(),FALSE),"")</f>
        <v/>
      </c>
      <c r="G24" s="133" t="str">
        <f>IF($B24&lt;&gt;"",VLOOKUP($C24,'Setting (5)'!$C$4:$AC$27,COLUMN(),FALSE),"")</f>
        <v/>
      </c>
      <c r="H24" s="133" t="str">
        <f>IF($B24&lt;&gt;"",VLOOKUP($C24,'Setting (5)'!$C$4:$AC$27,COLUMN(),FALSE),"")</f>
        <v/>
      </c>
      <c r="I24" s="133" t="str">
        <f>IF($B24&lt;&gt;"",VLOOKUP($C24,'Setting (5)'!$C$4:$AC$27,COLUMN(),FALSE),"")</f>
        <v/>
      </c>
      <c r="J24" s="133" t="str">
        <f>IF($B24&lt;&gt;"",VLOOKUP($C24,'Setting (5)'!$C$4:$AC$27,COLUMN(),FALSE),"")</f>
        <v/>
      </c>
      <c r="K24" s="134" t="str">
        <f>IF($B24&lt;&gt;"",VLOOKUP($C24,'Setting (5)'!$C$4:$AC$27,COLUMN(),FALSE),"")</f>
        <v/>
      </c>
      <c r="L24" s="133" t="str">
        <f>IF($B24&lt;&gt;"",VLOOKUP($C24,'Setting (5)'!$C$4:$AC$27,COLUMN(),FALSE),"")</f>
        <v/>
      </c>
      <c r="M24" s="133" t="str">
        <f>IF($B24&lt;&gt;"",VLOOKUP($C24,'Setting (5)'!$C$4:$AC$27,COLUMN(),FALSE),"")</f>
        <v/>
      </c>
      <c r="N24" s="133" t="str">
        <f>IF($B24&lt;&gt;"",VLOOKUP($C24,'Setting (5)'!$C$4:$AC$27,COLUMN(),FALSE),"")</f>
        <v/>
      </c>
      <c r="O24" s="133" t="str">
        <f>IF($B24&lt;&gt;"",VLOOKUP($C24,'Setting (5)'!$C$4:$AC$27,COLUMN(),FALSE),"")</f>
        <v/>
      </c>
      <c r="P24" s="133" t="str">
        <f>IF($B24&lt;&gt;"",VLOOKUP($C24,'Setting (5)'!$C$4:$AC$27,COLUMN(),FALSE),"")</f>
        <v/>
      </c>
      <c r="Q24" s="133" t="str">
        <f>IF($B24&lt;&gt;"",VLOOKUP($C24,'Setting (5)'!$C$4:$AC$27,COLUMN(),FALSE),"")</f>
        <v/>
      </c>
      <c r="R24" s="133" t="str">
        <f>IF($B24&lt;&gt;"",VLOOKUP($C24,'Setting (5)'!$C$4:$AC$27,COLUMN(),FALSE),"")</f>
        <v/>
      </c>
      <c r="S24" s="133" t="str">
        <f>IF($B24&lt;&gt;"",VLOOKUP($C24,'Setting (5)'!$C$4:$AC$27,COLUMN(),FALSE),"")</f>
        <v/>
      </c>
      <c r="T24" s="133" t="str">
        <f>IF($B24&lt;&gt;"",VLOOKUP($C24,'Setting (5)'!$C$4:$AC$27,COLUMN(),FALSE),"")</f>
        <v/>
      </c>
      <c r="U24" s="133" t="str">
        <f>IF($B24&lt;&gt;"",VLOOKUP($C24,'Setting (5)'!$C$4:$AC$27,COLUMN(),FALSE),"")</f>
        <v/>
      </c>
      <c r="V24" s="133" t="str">
        <f>IF($B24&lt;&gt;"",VLOOKUP($C24,'Setting (5)'!$C$4:$AC$27,COLUMN(),FALSE),"")</f>
        <v/>
      </c>
      <c r="W24" s="133" t="str">
        <f>IF($B24&lt;&gt;"",VLOOKUP($C24,'Setting (5)'!$C$4:$AC$27,COLUMN(),FALSE),"")</f>
        <v/>
      </c>
      <c r="X24" s="133" t="str">
        <f>IF($B24&lt;&gt;"",VLOOKUP($C24,'Setting (5)'!$C$4:$AC$27,COLUMN(),FALSE),"")</f>
        <v/>
      </c>
      <c r="Y24" s="133" t="str">
        <f>IF($B24&lt;&gt;"",VLOOKUP($C24,'Setting (5)'!$C$4:$AC$27,COLUMN(),FALSE),"")</f>
        <v/>
      </c>
      <c r="Z24" s="133" t="str">
        <f>IF($B24&lt;&gt;"",VLOOKUP($C24,'Setting (5)'!$C$4:$AC$27,COLUMN(),FALSE),"")</f>
        <v/>
      </c>
      <c r="AA24" s="133" t="str">
        <f>IF($B24&lt;&gt;"",VLOOKUP($C24,'Setting (5)'!$C$4:$AC$27,COLUMN(),FALSE),"")</f>
        <v/>
      </c>
    </row>
    <row r="25" spans="2:27">
      <c r="B25" s="132" t="str">
        <f>IF(B24&lt;&gt;"",IF(B24='Initial Setup (5)'!$B$2,"",B24+1),"")</f>
        <v/>
      </c>
      <c r="C25" s="130" t="str">
        <f>IF(B25&lt;&gt;"",VLOOKUP(B25,'Setting (5)'!B$4:AC$27,2,FALSE),"")</f>
        <v/>
      </c>
      <c r="D25" s="133" t="str">
        <f>IF($B25&lt;&gt;"",VLOOKUP($C25,'Setting (5)'!$C$4:$AC$27,COLUMN(),FALSE),"")</f>
        <v/>
      </c>
      <c r="E25" s="133" t="str">
        <f>IF($B25&lt;&gt;"",VLOOKUP($C25,'Setting (5)'!$C$4:$AC$27,COLUMN(),FALSE),"")</f>
        <v/>
      </c>
      <c r="F25" s="133" t="str">
        <f>IF($B25&lt;&gt;"",VLOOKUP($C25,'Setting (5)'!$C$4:$AC$27,COLUMN(),FALSE),"")</f>
        <v/>
      </c>
      <c r="G25" s="133" t="str">
        <f>IF($B25&lt;&gt;"",VLOOKUP($C25,'Setting (5)'!$C$4:$AC$27,COLUMN(),FALSE),"")</f>
        <v/>
      </c>
      <c r="H25" s="133" t="str">
        <f>IF($B25&lt;&gt;"",VLOOKUP($C25,'Setting (5)'!$C$4:$AC$27,COLUMN(),FALSE),"")</f>
        <v/>
      </c>
      <c r="I25" s="133" t="str">
        <f>IF($B25&lt;&gt;"",VLOOKUP($C25,'Setting (5)'!$C$4:$AC$27,COLUMN(),FALSE),"")</f>
        <v/>
      </c>
      <c r="J25" s="133" t="str">
        <f>IF($B25&lt;&gt;"",VLOOKUP($C25,'Setting (5)'!$C$4:$AC$27,COLUMN(),FALSE),"")</f>
        <v/>
      </c>
      <c r="K25" s="134" t="str">
        <f>IF($B25&lt;&gt;"",VLOOKUP($C25,'Setting (5)'!$C$4:$AC$27,COLUMN(),FALSE),"")</f>
        <v/>
      </c>
      <c r="L25" s="133" t="str">
        <f>IF($B25&lt;&gt;"",VLOOKUP($C25,'Setting (5)'!$C$4:$AC$27,COLUMN(),FALSE),"")</f>
        <v/>
      </c>
      <c r="M25" s="133" t="str">
        <f>IF($B25&lt;&gt;"",VLOOKUP($C25,'Setting (5)'!$C$4:$AC$27,COLUMN(),FALSE),"")</f>
        <v/>
      </c>
      <c r="N25" s="133" t="str">
        <f>IF($B25&lt;&gt;"",VLOOKUP($C25,'Setting (5)'!$C$4:$AC$27,COLUMN(),FALSE),"")</f>
        <v/>
      </c>
      <c r="O25" s="133" t="str">
        <f>IF($B25&lt;&gt;"",VLOOKUP($C25,'Setting (5)'!$C$4:$AC$27,COLUMN(),FALSE),"")</f>
        <v/>
      </c>
      <c r="P25" s="133" t="str">
        <f>IF($B25&lt;&gt;"",VLOOKUP($C25,'Setting (5)'!$C$4:$AC$27,COLUMN(),FALSE),"")</f>
        <v/>
      </c>
      <c r="Q25" s="133" t="str">
        <f>IF($B25&lt;&gt;"",VLOOKUP($C25,'Setting (5)'!$C$4:$AC$27,COLUMN(),FALSE),"")</f>
        <v/>
      </c>
      <c r="R25" s="133" t="str">
        <f>IF($B25&lt;&gt;"",VLOOKUP($C25,'Setting (5)'!$C$4:$AC$27,COLUMN(),FALSE),"")</f>
        <v/>
      </c>
      <c r="S25" s="133" t="str">
        <f>IF($B25&lt;&gt;"",VLOOKUP($C25,'Setting (5)'!$C$4:$AC$27,COLUMN(),FALSE),"")</f>
        <v/>
      </c>
      <c r="T25" s="133" t="str">
        <f>IF($B25&lt;&gt;"",VLOOKUP($C25,'Setting (5)'!$C$4:$AC$27,COLUMN(),FALSE),"")</f>
        <v/>
      </c>
      <c r="U25" s="133" t="str">
        <f>IF($B25&lt;&gt;"",VLOOKUP($C25,'Setting (5)'!$C$4:$AC$27,COLUMN(),FALSE),"")</f>
        <v/>
      </c>
      <c r="V25" s="133" t="str">
        <f>IF($B25&lt;&gt;"",VLOOKUP($C25,'Setting (5)'!$C$4:$AC$27,COLUMN(),FALSE),"")</f>
        <v/>
      </c>
      <c r="W25" s="133" t="str">
        <f>IF($B25&lt;&gt;"",VLOOKUP($C25,'Setting (5)'!$C$4:$AC$27,COLUMN(),FALSE),"")</f>
        <v/>
      </c>
      <c r="X25" s="133" t="str">
        <f>IF($B25&lt;&gt;"",VLOOKUP($C25,'Setting (5)'!$C$4:$AC$27,COLUMN(),FALSE),"")</f>
        <v/>
      </c>
      <c r="Y25" s="133" t="str">
        <f>IF($B25&lt;&gt;"",VLOOKUP($C25,'Setting (5)'!$C$4:$AC$27,COLUMN(),FALSE),"")</f>
        <v/>
      </c>
      <c r="Z25" s="133" t="str">
        <f>IF($B25&lt;&gt;"",VLOOKUP($C25,'Setting (5)'!$C$4:$AC$27,COLUMN(),FALSE),"")</f>
        <v/>
      </c>
      <c r="AA25" s="133" t="str">
        <f>IF($B25&lt;&gt;"",VLOOKUP($C25,'Setting (5)'!$C$4:$AC$27,COLUMN(),FALSE),"")</f>
        <v/>
      </c>
    </row>
    <row r="26" spans="2:27">
      <c r="B26" s="132" t="str">
        <f>IF(B25&lt;&gt;"",IF(B25='Initial Setup (5)'!$B$2,"",B25+1),"")</f>
        <v/>
      </c>
      <c r="C26" s="130" t="str">
        <f>IF(B26&lt;&gt;"",VLOOKUP(B26,'Setting (5)'!B$4:AC$27,2,FALSE),"")</f>
        <v/>
      </c>
      <c r="D26" s="133" t="str">
        <f>IF($B26&lt;&gt;"",VLOOKUP($C26,'Setting (5)'!$C$4:$AC$27,COLUMN(),FALSE),"")</f>
        <v/>
      </c>
      <c r="E26" s="133" t="str">
        <f>IF($B26&lt;&gt;"",VLOOKUP($C26,'Setting (5)'!$C$4:$AC$27,COLUMN(),FALSE),"")</f>
        <v/>
      </c>
      <c r="F26" s="133" t="str">
        <f>IF($B26&lt;&gt;"",VLOOKUP($C26,'Setting (5)'!$C$4:$AC$27,COLUMN(),FALSE),"")</f>
        <v/>
      </c>
      <c r="G26" s="133" t="str">
        <f>IF($B26&lt;&gt;"",VLOOKUP($C26,'Setting (5)'!$C$4:$AC$27,COLUMN(),FALSE),"")</f>
        <v/>
      </c>
      <c r="H26" s="133" t="str">
        <f>IF($B26&lt;&gt;"",VLOOKUP($C26,'Setting (5)'!$C$4:$AC$27,COLUMN(),FALSE),"")</f>
        <v/>
      </c>
      <c r="I26" s="133" t="str">
        <f>IF($B26&lt;&gt;"",VLOOKUP($C26,'Setting (5)'!$C$4:$AC$27,COLUMN(),FALSE),"")</f>
        <v/>
      </c>
      <c r="J26" s="133" t="str">
        <f>IF($B26&lt;&gt;"",VLOOKUP($C26,'Setting (5)'!$C$4:$AC$27,COLUMN(),FALSE),"")</f>
        <v/>
      </c>
      <c r="K26" s="134" t="str">
        <f>IF($B26&lt;&gt;"",VLOOKUP($C26,'Setting (5)'!$C$4:$AC$27,COLUMN(),FALSE),"")</f>
        <v/>
      </c>
      <c r="L26" s="133" t="str">
        <f>IF($B26&lt;&gt;"",VLOOKUP($C26,'Setting (5)'!$C$4:$AC$27,COLUMN(),FALSE),"")</f>
        <v/>
      </c>
      <c r="M26" s="133" t="str">
        <f>IF($B26&lt;&gt;"",VLOOKUP($C26,'Setting (5)'!$C$4:$AC$27,COLUMN(),FALSE),"")</f>
        <v/>
      </c>
      <c r="N26" s="133" t="str">
        <f>IF($B26&lt;&gt;"",VLOOKUP($C26,'Setting (5)'!$C$4:$AC$27,COLUMN(),FALSE),"")</f>
        <v/>
      </c>
      <c r="O26" s="133" t="str">
        <f>IF($B26&lt;&gt;"",VLOOKUP($C26,'Setting (5)'!$C$4:$AC$27,COLUMN(),FALSE),"")</f>
        <v/>
      </c>
      <c r="P26" s="133" t="str">
        <f>IF($B26&lt;&gt;"",VLOOKUP($C26,'Setting (5)'!$C$4:$AC$27,COLUMN(),FALSE),"")</f>
        <v/>
      </c>
      <c r="Q26" s="133" t="str">
        <f>IF($B26&lt;&gt;"",VLOOKUP($C26,'Setting (5)'!$C$4:$AC$27,COLUMN(),FALSE),"")</f>
        <v/>
      </c>
      <c r="R26" s="133" t="str">
        <f>IF($B26&lt;&gt;"",VLOOKUP($C26,'Setting (5)'!$C$4:$AC$27,COLUMN(),FALSE),"")</f>
        <v/>
      </c>
      <c r="S26" s="133" t="str">
        <f>IF($B26&lt;&gt;"",VLOOKUP($C26,'Setting (5)'!$C$4:$AC$27,COLUMN(),FALSE),"")</f>
        <v/>
      </c>
      <c r="T26" s="133" t="str">
        <f>IF($B26&lt;&gt;"",VLOOKUP($C26,'Setting (5)'!$C$4:$AC$27,COLUMN(),FALSE),"")</f>
        <v/>
      </c>
      <c r="U26" s="133" t="str">
        <f>IF($B26&lt;&gt;"",VLOOKUP($C26,'Setting (5)'!$C$4:$AC$27,COLUMN(),FALSE),"")</f>
        <v/>
      </c>
      <c r="V26" s="133" t="str">
        <f>IF($B26&lt;&gt;"",VLOOKUP($C26,'Setting (5)'!$C$4:$AC$27,COLUMN(),FALSE),"")</f>
        <v/>
      </c>
      <c r="W26" s="133" t="str">
        <f>IF($B26&lt;&gt;"",VLOOKUP($C26,'Setting (5)'!$C$4:$AC$27,COLUMN(),FALSE),"")</f>
        <v/>
      </c>
      <c r="X26" s="133" t="str">
        <f>IF($B26&lt;&gt;"",VLOOKUP($C26,'Setting (5)'!$C$4:$AC$27,COLUMN(),FALSE),"")</f>
        <v/>
      </c>
      <c r="Y26" s="133" t="str">
        <f>IF($B26&lt;&gt;"",VLOOKUP($C26,'Setting (5)'!$C$4:$AC$27,COLUMN(),FALSE),"")</f>
        <v/>
      </c>
      <c r="Z26" s="133" t="str">
        <f>IF($B26&lt;&gt;"",VLOOKUP($C26,'Setting (5)'!$C$4:$AC$27,COLUMN(),FALSE),"")</f>
        <v/>
      </c>
      <c r="AA26" s="133" t="str">
        <f>IF($B26&lt;&gt;"",VLOOKUP($C26,'Setting (5)'!$C$4:$AC$27,COLUMN(),FALSE),"")</f>
        <v/>
      </c>
    </row>
    <row r="27" spans="2:27">
      <c r="B27" s="132" t="str">
        <f>IF(B26&lt;&gt;"",IF(B26='Initial Setup (5)'!$B$2,"",B26+1),"")</f>
        <v/>
      </c>
      <c r="C27" s="130" t="str">
        <f>IF(B27&lt;&gt;"",VLOOKUP(B27,'Setting (5)'!B$4:AC$27,2,FALSE),"")</f>
        <v/>
      </c>
      <c r="D27" s="133" t="str">
        <f>IF($B27&lt;&gt;"",VLOOKUP($C27,'Setting (5)'!$C$4:$AC$27,COLUMN(),FALSE),"")</f>
        <v/>
      </c>
      <c r="E27" s="133" t="str">
        <f>IF($B27&lt;&gt;"",VLOOKUP($C27,'Setting (5)'!$C$4:$AC$27,COLUMN(),FALSE),"")</f>
        <v/>
      </c>
      <c r="F27" s="133" t="str">
        <f>IF($B27&lt;&gt;"",VLOOKUP($C27,'Setting (5)'!$C$4:$AC$27,COLUMN(),FALSE),"")</f>
        <v/>
      </c>
      <c r="G27" s="133" t="str">
        <f>IF($B27&lt;&gt;"",VLOOKUP($C27,'Setting (5)'!$C$4:$AC$27,COLUMN(),FALSE),"")</f>
        <v/>
      </c>
      <c r="H27" s="133" t="str">
        <f>IF($B27&lt;&gt;"",VLOOKUP($C27,'Setting (5)'!$C$4:$AC$27,COLUMN(),FALSE),"")</f>
        <v/>
      </c>
      <c r="I27" s="133" t="str">
        <f>IF($B27&lt;&gt;"",VLOOKUP($C27,'Setting (5)'!$C$4:$AC$27,COLUMN(),FALSE),"")</f>
        <v/>
      </c>
      <c r="J27" s="133" t="str">
        <f>IF($B27&lt;&gt;"",VLOOKUP($C27,'Setting (5)'!$C$4:$AC$27,COLUMN(),FALSE),"")</f>
        <v/>
      </c>
      <c r="K27" s="134" t="str">
        <f>IF($B27&lt;&gt;"",VLOOKUP($C27,'Setting (5)'!$C$4:$AC$27,COLUMN(),FALSE),"")</f>
        <v/>
      </c>
      <c r="L27" s="133" t="str">
        <f>IF($B27&lt;&gt;"",VLOOKUP($C27,'Setting (5)'!$C$4:$AC$27,COLUMN(),FALSE),"")</f>
        <v/>
      </c>
      <c r="M27" s="133" t="str">
        <f>IF($B27&lt;&gt;"",VLOOKUP($C27,'Setting (5)'!$C$4:$AC$27,COLUMN(),FALSE),"")</f>
        <v/>
      </c>
      <c r="N27" s="133" t="str">
        <f>IF($B27&lt;&gt;"",VLOOKUP($C27,'Setting (5)'!$C$4:$AC$27,COLUMN(),FALSE),"")</f>
        <v/>
      </c>
      <c r="O27" s="133" t="str">
        <f>IF($B27&lt;&gt;"",VLOOKUP($C27,'Setting (5)'!$C$4:$AC$27,COLUMN(),FALSE),"")</f>
        <v/>
      </c>
      <c r="P27" s="133" t="str">
        <f>IF($B27&lt;&gt;"",VLOOKUP($C27,'Setting (5)'!$C$4:$AC$27,COLUMN(),FALSE),"")</f>
        <v/>
      </c>
      <c r="Q27" s="133" t="str">
        <f>IF($B27&lt;&gt;"",VLOOKUP($C27,'Setting (5)'!$C$4:$AC$27,COLUMN(),FALSE),"")</f>
        <v/>
      </c>
      <c r="R27" s="133" t="str">
        <f>IF($B27&lt;&gt;"",VLOOKUP($C27,'Setting (5)'!$C$4:$AC$27,COLUMN(),FALSE),"")</f>
        <v/>
      </c>
      <c r="S27" s="133" t="str">
        <f>IF($B27&lt;&gt;"",VLOOKUP($C27,'Setting (5)'!$C$4:$AC$27,COLUMN(),FALSE),"")</f>
        <v/>
      </c>
      <c r="T27" s="133" t="str">
        <f>IF($B27&lt;&gt;"",VLOOKUP($C27,'Setting (5)'!$C$4:$AC$27,COLUMN(),FALSE),"")</f>
        <v/>
      </c>
      <c r="U27" s="133" t="str">
        <f>IF($B27&lt;&gt;"",VLOOKUP($C27,'Setting (5)'!$C$4:$AC$27,COLUMN(),FALSE),"")</f>
        <v/>
      </c>
      <c r="V27" s="133" t="str">
        <f>IF($B27&lt;&gt;"",VLOOKUP($C27,'Setting (5)'!$C$4:$AC$27,COLUMN(),FALSE),"")</f>
        <v/>
      </c>
      <c r="W27" s="133" t="str">
        <f>IF($B27&lt;&gt;"",VLOOKUP($C27,'Setting (5)'!$C$4:$AC$27,COLUMN(),FALSE),"")</f>
        <v/>
      </c>
      <c r="X27" s="133" t="str">
        <f>IF($B27&lt;&gt;"",VLOOKUP($C27,'Setting (5)'!$C$4:$AC$27,COLUMN(),FALSE),"")</f>
        <v/>
      </c>
      <c r="Y27" s="133" t="str">
        <f>IF($B27&lt;&gt;"",VLOOKUP($C27,'Setting (5)'!$C$4:$AC$27,COLUMN(),FALSE),"")</f>
        <v/>
      </c>
      <c r="Z27" s="133" t="str">
        <f>IF($B27&lt;&gt;"",VLOOKUP($C27,'Setting (5)'!$C$4:$AC$27,COLUMN(),FALSE),"")</f>
        <v/>
      </c>
      <c r="AA27" s="133" t="str">
        <f>IF($B27&lt;&gt;"",VLOOKUP($C27,'Setting (5)'!$C$4:$AC$27,COLUMN(),FALSE),"")</f>
        <v/>
      </c>
    </row>
    <row r="28" spans="2:27">
      <c r="B28" s="132" t="str">
        <f>IF(B27&lt;&gt;"",IF(B27='Initial Setup (5)'!$B$2,"",B27+1),"")</f>
        <v/>
      </c>
      <c r="C28" s="130" t="str">
        <f>IF(B28&lt;&gt;"",VLOOKUP(B28,'Setting (5)'!B$4:AC$27,2,FALSE),"")</f>
        <v/>
      </c>
      <c r="D28" s="133" t="str">
        <f>IF($B28&lt;&gt;"",VLOOKUP($C28,'Setting (5)'!$C$4:$AC$27,COLUMN(),FALSE),"")</f>
        <v/>
      </c>
      <c r="E28" s="133" t="str">
        <f>IF($B28&lt;&gt;"",VLOOKUP($C28,'Setting (5)'!$C$4:$AC$27,COLUMN(),FALSE),"")</f>
        <v/>
      </c>
      <c r="F28" s="133" t="str">
        <f>IF($B28&lt;&gt;"",VLOOKUP($C28,'Setting (5)'!$C$4:$AC$27,COLUMN(),FALSE),"")</f>
        <v/>
      </c>
      <c r="G28" s="133" t="str">
        <f>IF($B28&lt;&gt;"",VLOOKUP($C28,'Setting (5)'!$C$4:$AC$27,COLUMN(),FALSE),"")</f>
        <v/>
      </c>
      <c r="H28" s="133" t="str">
        <f>IF($B28&lt;&gt;"",VLOOKUP($C28,'Setting (5)'!$C$4:$AC$27,COLUMN(),FALSE),"")</f>
        <v/>
      </c>
      <c r="I28" s="133" t="str">
        <f>IF($B28&lt;&gt;"",VLOOKUP($C28,'Setting (5)'!$C$4:$AC$27,COLUMN(),FALSE),"")</f>
        <v/>
      </c>
      <c r="J28" s="133" t="str">
        <f>IF($B28&lt;&gt;"",VLOOKUP($C28,'Setting (5)'!$C$4:$AC$27,COLUMN(),FALSE),"")</f>
        <v/>
      </c>
      <c r="K28" s="134" t="str">
        <f>IF($B28&lt;&gt;"",VLOOKUP($C28,'Setting (5)'!$C$4:$AC$27,COLUMN(),FALSE),"")</f>
        <v/>
      </c>
      <c r="L28" s="133" t="str">
        <f>IF($B28&lt;&gt;"",VLOOKUP($C28,'Setting (5)'!$C$4:$AC$27,COLUMN(),FALSE),"")</f>
        <v/>
      </c>
      <c r="M28" s="133" t="str">
        <f>IF($B28&lt;&gt;"",VLOOKUP($C28,'Setting (5)'!$C$4:$AC$27,COLUMN(),FALSE),"")</f>
        <v/>
      </c>
      <c r="N28" s="133" t="str">
        <f>IF($B28&lt;&gt;"",VLOOKUP($C28,'Setting (5)'!$C$4:$AC$27,COLUMN(),FALSE),"")</f>
        <v/>
      </c>
      <c r="O28" s="133" t="str">
        <f>IF($B28&lt;&gt;"",VLOOKUP($C28,'Setting (5)'!$C$4:$AC$27,COLUMN(),FALSE),"")</f>
        <v/>
      </c>
      <c r="P28" s="133" t="str">
        <f>IF($B28&lt;&gt;"",VLOOKUP($C28,'Setting (5)'!$C$4:$AC$27,COLUMN(),FALSE),"")</f>
        <v/>
      </c>
      <c r="Q28" s="133" t="str">
        <f>IF($B28&lt;&gt;"",VLOOKUP($C28,'Setting (5)'!$C$4:$AC$27,COLUMN(),FALSE),"")</f>
        <v/>
      </c>
      <c r="R28" s="133" t="str">
        <f>IF($B28&lt;&gt;"",VLOOKUP($C28,'Setting (5)'!$C$4:$AC$27,COLUMN(),FALSE),"")</f>
        <v/>
      </c>
      <c r="S28" s="133" t="str">
        <f>IF($B28&lt;&gt;"",VLOOKUP($C28,'Setting (5)'!$C$4:$AC$27,COLUMN(),FALSE),"")</f>
        <v/>
      </c>
      <c r="T28" s="133" t="str">
        <f>IF($B28&lt;&gt;"",VLOOKUP($C28,'Setting (5)'!$C$4:$AC$27,COLUMN(),FALSE),"")</f>
        <v/>
      </c>
      <c r="U28" s="133" t="str">
        <f>IF($B28&lt;&gt;"",VLOOKUP($C28,'Setting (5)'!$C$4:$AC$27,COLUMN(),FALSE),"")</f>
        <v/>
      </c>
      <c r="V28" s="133" t="str">
        <f>IF($B28&lt;&gt;"",VLOOKUP($C28,'Setting (5)'!$C$4:$AC$27,COLUMN(),FALSE),"")</f>
        <v/>
      </c>
      <c r="W28" s="133" t="str">
        <f>IF($B28&lt;&gt;"",VLOOKUP($C28,'Setting (5)'!$C$4:$AC$27,COLUMN(),FALSE),"")</f>
        <v/>
      </c>
      <c r="X28" s="133" t="str">
        <f>IF($B28&lt;&gt;"",VLOOKUP($C28,'Setting (5)'!$C$4:$AC$27,COLUMN(),FALSE),"")</f>
        <v/>
      </c>
      <c r="Y28" s="133" t="str">
        <f>IF($B28&lt;&gt;"",VLOOKUP($C28,'Setting (5)'!$C$4:$AC$27,COLUMN(),FALSE),"")</f>
        <v/>
      </c>
      <c r="Z28" s="133" t="str">
        <f>IF($B28&lt;&gt;"",VLOOKUP($C28,'Setting (5)'!$C$4:$AC$27,COLUMN(),FALSE),"")</f>
        <v/>
      </c>
      <c r="AA28" s="133" t="str">
        <f>IF($B28&lt;&gt;"",VLOOKUP($C28,'Setting (5)'!$C$4:$AC$27,COLUMN(),FALSE),"")</f>
        <v/>
      </c>
    </row>
    <row r="29" spans="2:27">
      <c r="B29" s="132" t="str">
        <f>IF(B28&lt;&gt;"",IF(B28='Initial Setup (5)'!$B$2,"",B28+1),"")</f>
        <v/>
      </c>
      <c r="C29" s="130" t="str">
        <f>IF(B29&lt;&gt;"",VLOOKUP(B29,'Setting (5)'!B$4:AC$27,2,FALSE),"")</f>
        <v/>
      </c>
      <c r="D29" s="133" t="str">
        <f>IF($B29&lt;&gt;"",VLOOKUP($C29,'Setting (5)'!$C$4:$AC$27,COLUMN(),FALSE),"")</f>
        <v/>
      </c>
      <c r="E29" s="133" t="str">
        <f>IF($B29&lt;&gt;"",VLOOKUP($C29,'Setting (5)'!$C$4:$AC$27,COLUMN(),FALSE),"")</f>
        <v/>
      </c>
      <c r="F29" s="133" t="str">
        <f>IF($B29&lt;&gt;"",VLOOKUP($C29,'Setting (5)'!$C$4:$AC$27,COLUMN(),FALSE),"")</f>
        <v/>
      </c>
      <c r="G29" s="133" t="str">
        <f>IF($B29&lt;&gt;"",VLOOKUP($C29,'Setting (5)'!$C$4:$AC$27,COLUMN(),FALSE),"")</f>
        <v/>
      </c>
      <c r="H29" s="133" t="str">
        <f>IF($B29&lt;&gt;"",VLOOKUP($C29,'Setting (5)'!$C$4:$AC$27,COLUMN(),FALSE),"")</f>
        <v/>
      </c>
      <c r="I29" s="133" t="str">
        <f>IF($B29&lt;&gt;"",VLOOKUP($C29,'Setting (5)'!$C$4:$AC$27,COLUMN(),FALSE),"")</f>
        <v/>
      </c>
      <c r="J29" s="133" t="str">
        <f>IF($B29&lt;&gt;"",VLOOKUP($C29,'Setting (5)'!$C$4:$AC$27,COLUMN(),FALSE),"")</f>
        <v/>
      </c>
      <c r="K29" s="134" t="str">
        <f>IF($B29&lt;&gt;"",VLOOKUP($C29,'Setting (5)'!$C$4:$AC$27,COLUMN(),FALSE),"")</f>
        <v/>
      </c>
      <c r="L29" s="133" t="str">
        <f>IF($B29&lt;&gt;"",VLOOKUP($C29,'Setting (5)'!$C$4:$AC$27,COLUMN(),FALSE),"")</f>
        <v/>
      </c>
      <c r="M29" s="133" t="str">
        <f>IF($B29&lt;&gt;"",VLOOKUP($C29,'Setting (5)'!$C$4:$AC$27,COLUMN(),FALSE),"")</f>
        <v/>
      </c>
      <c r="N29" s="133" t="str">
        <f>IF($B29&lt;&gt;"",VLOOKUP($C29,'Setting (5)'!$C$4:$AC$27,COLUMN(),FALSE),"")</f>
        <v/>
      </c>
      <c r="O29" s="133" t="str">
        <f>IF($B29&lt;&gt;"",VLOOKUP($C29,'Setting (5)'!$C$4:$AC$27,COLUMN(),FALSE),"")</f>
        <v/>
      </c>
      <c r="P29" s="133" t="str">
        <f>IF($B29&lt;&gt;"",VLOOKUP($C29,'Setting (5)'!$C$4:$AC$27,COLUMN(),FALSE),"")</f>
        <v/>
      </c>
      <c r="Q29" s="133" t="str">
        <f>IF($B29&lt;&gt;"",VLOOKUP($C29,'Setting (5)'!$C$4:$AC$27,COLUMN(),FALSE),"")</f>
        <v/>
      </c>
      <c r="R29" s="133" t="str">
        <f>IF($B29&lt;&gt;"",VLOOKUP($C29,'Setting (5)'!$C$4:$AC$27,COLUMN(),FALSE),"")</f>
        <v/>
      </c>
      <c r="S29" s="133" t="str">
        <f>IF($B29&lt;&gt;"",VLOOKUP($C29,'Setting (5)'!$C$4:$AC$27,COLUMN(),FALSE),"")</f>
        <v/>
      </c>
      <c r="T29" s="133" t="str">
        <f>IF($B29&lt;&gt;"",VLOOKUP($C29,'Setting (5)'!$C$4:$AC$27,COLUMN(),FALSE),"")</f>
        <v/>
      </c>
      <c r="U29" s="133" t="str">
        <f>IF($B29&lt;&gt;"",VLOOKUP($C29,'Setting (5)'!$C$4:$AC$27,COLUMN(),FALSE),"")</f>
        <v/>
      </c>
      <c r="V29" s="133" t="str">
        <f>IF($B29&lt;&gt;"",VLOOKUP($C29,'Setting (5)'!$C$4:$AC$27,COLUMN(),FALSE),"")</f>
        <v/>
      </c>
      <c r="W29" s="133" t="str">
        <f>IF($B29&lt;&gt;"",VLOOKUP($C29,'Setting (5)'!$C$4:$AC$27,COLUMN(),FALSE),"")</f>
        <v/>
      </c>
      <c r="X29" s="133" t="str">
        <f>IF($B29&lt;&gt;"",VLOOKUP($C29,'Setting (5)'!$C$4:$AC$27,COLUMN(),FALSE),"")</f>
        <v/>
      </c>
      <c r="Y29" s="133" t="str">
        <f>IF($B29&lt;&gt;"",VLOOKUP($C29,'Setting (5)'!$C$4:$AC$27,COLUMN(),FALSE),"")</f>
        <v/>
      </c>
      <c r="Z29" s="133" t="str">
        <f>IF($B29&lt;&gt;"",VLOOKUP($C29,'Setting (5)'!$C$4:$AC$27,COLUMN(),FALSE),"")</f>
        <v/>
      </c>
      <c r="AA29" s="133" t="str">
        <f>IF($B29&lt;&gt;"",VLOOKUP($C29,'Setting (5)'!$C$4:$AC$27,COLUMN(),FALSE),"")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99" priority="1" stopIfTrue="1">
      <formula>$B6&lt;&gt;""</formula>
    </cfRule>
  </conditionalFormatting>
  <conditionalFormatting sqref="B6">
    <cfRule type="expression" dxfId="98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L10" sqref="L10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1</v>
      </c>
      <c r="C4" s="128" t="str">
        <f>IF('Initial Setup (5)'!D3&lt;&gt;"",'Initial Setup (5)'!E3,0)</f>
        <v>AC MILAN (ITA)</v>
      </c>
      <c r="D4" s="133">
        <f>'Initial Setup (5)'!B2</f>
        <v>9</v>
      </c>
      <c r="E4" s="133">
        <f>COUNTIF('Fixtures and Results (5)'!D:D,'Setting (5)'!C4)+COUNTIF('Fixtures and Results (5)'!G:G,'Setting (5)'!C4)</f>
        <v>9</v>
      </c>
      <c r="F4" s="132">
        <f t="shared" ref="F4:F23" si="1">G4+H4+I4</f>
        <v>4</v>
      </c>
      <c r="G4" s="132">
        <f t="shared" ref="G4:K23" si="2">O4+W4</f>
        <v>2</v>
      </c>
      <c r="H4" s="132">
        <f t="shared" si="2"/>
        <v>1</v>
      </c>
      <c r="I4" s="132">
        <f t="shared" si="2"/>
        <v>1</v>
      </c>
      <c r="J4" s="132">
        <f t="shared" si="2"/>
        <v>7</v>
      </c>
      <c r="K4" s="132">
        <f t="shared" si="2"/>
        <v>3</v>
      </c>
      <c r="L4" s="132">
        <f>IF(D4&lt;1,-100,T4+AB4)</f>
        <v>4</v>
      </c>
      <c r="M4" s="132">
        <f>U4+AC4-ABS('Deduction (5)'!D3)</f>
        <v>7</v>
      </c>
      <c r="N4" s="132">
        <f t="shared" ref="N4:N23" si="3">O4+P4+Q4</f>
        <v>2</v>
      </c>
      <c r="O4" s="132">
        <f>SUMPRODUCT(('Fixtures and Results (5)'!D$3:D$382='Setting (5)'!C4)*('Fixtures and Results (5)'!E$3:E$382&gt;'Fixtures and Results (5)'!F$3:F$382))</f>
        <v>1</v>
      </c>
      <c r="P4" s="132">
        <f>SUMPRODUCT(('Fixtures and Results (5)'!D$3:D$382='Setting (5)'!C4)*('Fixtures and Results (5)'!E$3:E$382='Fixtures and Results (5)'!F$3:F$382)*('Fixtures and Results (5)'!E$3:E$382&lt;&gt;""))</f>
        <v>1</v>
      </c>
      <c r="Q4" s="132">
        <f>SUMPRODUCT(('Fixtures and Results (5)'!D$3:D$382='Setting (5)'!C4)*('Fixtures and Results (5)'!E$3:E$382&lt;'Fixtures and Results (5)'!F$3:F$382))</f>
        <v>0</v>
      </c>
      <c r="R4" s="132">
        <f>SUMIF('Fixtures and Results (5)'!D$3:D$382,'Setting (5)'!C4,'Fixtures and Results (5)'!E$3:E$382)</f>
        <v>4</v>
      </c>
      <c r="S4" s="132">
        <f>SUMIF('Fixtures and Results (5)'!D$3:D$382,'Setting (5)'!C4,'Fixtures and Results (5)'!F$3:F$382)</f>
        <v>1</v>
      </c>
      <c r="T4" s="132">
        <f t="shared" ref="T4:T23" si="4">R4-S4</f>
        <v>3</v>
      </c>
      <c r="U4" s="132">
        <f t="shared" ref="U4:U23" si="5">O4*3+P4*1</f>
        <v>4</v>
      </c>
      <c r="V4" s="132">
        <f t="shared" ref="V4:V23" si="6">W4+X4+Y4</f>
        <v>2</v>
      </c>
      <c r="W4" s="132">
        <f>SUMPRODUCT(('Fixtures and Results (5)'!G$3:G$382='Setting (5)'!C4)*('Fixtures and Results (5)'!E$3:E$382&lt;'Fixtures and Results (5)'!F$3:F$382))</f>
        <v>1</v>
      </c>
      <c r="X4" s="132">
        <f>SUMPRODUCT(('Fixtures and Results (5)'!G$3:G$382='Setting (5)'!C4)*('Fixtures and Results (5)'!E$3:E$382='Fixtures and Results (5)'!F$3:F$382)*('Fixtures and Results (5)'!F$3:F$382&lt;&gt;""))</f>
        <v>0</v>
      </c>
      <c r="Y4" s="132">
        <f>SUMPRODUCT(('Fixtures and Results (5)'!G$3:G$382='Setting (5)'!C4)*('Fixtures and Results (5)'!E$3:E$382&gt;'Fixtures and Results (5)'!F$3:F$382))</f>
        <v>1</v>
      </c>
      <c r="Z4" s="132">
        <f>SUMIF('Fixtures and Results (5)'!G$3:G$382,'Setting (5)'!C4,'Fixtures and Results (5)'!F$3:F$382)</f>
        <v>3</v>
      </c>
      <c r="AA4" s="132">
        <f>SUMIF('Fixtures and Results (5)'!G$3:G$382,'Setting (5)'!C4,'Fixtures and Results (5)'!E$3:E$382)</f>
        <v>2</v>
      </c>
      <c r="AB4" s="132">
        <f t="shared" ref="AB4:AB23" si="7">Z4-AA4</f>
        <v>1</v>
      </c>
      <c r="AC4" s="132">
        <f t="shared" ref="AC4:AC23" si="8">W4*3+X4*1</f>
        <v>3</v>
      </c>
      <c r="AD4" s="132">
        <f>RANK(M4,M$4:M$27)</f>
        <v>1</v>
      </c>
      <c r="AE4" s="132">
        <f>SUMPRODUCT((M$4:M$27=M4)*(L$4:L$27&gt;L4))</f>
        <v>0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3</v>
      </c>
      <c r="C5" s="128" t="str">
        <f>IF('Initial Setup (5)'!D4&lt;&gt;"",'Initial Setup (5)'!E4,0)</f>
        <v>AEK (GRE)</v>
      </c>
      <c r="D5" s="136">
        <f>D4-1</f>
        <v>8</v>
      </c>
      <c r="E5" s="133">
        <f>COUNTIF('Fixtures and Results (5)'!D:D,'Setting (5)'!C5)+COUNTIF('Fixtures and Results (5)'!G:G,'Setting (5)'!C5)</f>
        <v>9</v>
      </c>
      <c r="F5" s="132">
        <f t="shared" si="1"/>
        <v>4</v>
      </c>
      <c r="G5" s="132">
        <f t="shared" si="2"/>
        <v>2</v>
      </c>
      <c r="H5" s="132">
        <f t="shared" si="2"/>
        <v>0</v>
      </c>
      <c r="I5" s="132">
        <f t="shared" si="2"/>
        <v>2</v>
      </c>
      <c r="J5" s="132">
        <f t="shared" si="2"/>
        <v>2</v>
      </c>
      <c r="K5" s="132">
        <f t="shared" si="2"/>
        <v>4</v>
      </c>
      <c r="L5" s="132">
        <f t="shared" ref="L5:L27" si="9">IF(D5&lt;1,-100,T5+AB5)</f>
        <v>-2</v>
      </c>
      <c r="M5" s="132">
        <f>U5+AC5-ABS('Deduction (5)'!D4)</f>
        <v>6</v>
      </c>
      <c r="N5" s="132">
        <f t="shared" si="3"/>
        <v>2</v>
      </c>
      <c r="O5" s="132">
        <f>SUMPRODUCT(('Fixtures and Results (5)'!D$3:D$382='Setting (5)'!C5)*('Fixtures and Results (5)'!E$3:E$382&gt;'Fixtures and Results (5)'!F$3:F$382))</f>
        <v>1</v>
      </c>
      <c r="P5" s="132">
        <f>SUMPRODUCT(('Fixtures and Results (5)'!D$3:D$382='Setting (5)'!C5)*('Fixtures and Results (5)'!E$3:E$382='Fixtures and Results (5)'!F$3:F$382)*('Fixtures and Results (5)'!E$3:E$382&lt;&gt;""))</f>
        <v>0</v>
      </c>
      <c r="Q5" s="132">
        <f>SUMPRODUCT(('Fixtures and Results (5)'!D$3:D$382='Setting (5)'!C5)*('Fixtures and Results (5)'!E$3:E$382&lt;'Fixtures and Results (5)'!F$3:F$382))</f>
        <v>1</v>
      </c>
      <c r="R5" s="132">
        <f>SUMIF('Fixtures and Results (5)'!D$3:D$382,'Setting (5)'!C5,'Fixtures and Results (5)'!E$3:E$382)</f>
        <v>1</v>
      </c>
      <c r="S5" s="132">
        <f>SUMIF('Fixtures and Results (5)'!D$3:D$382,'Setting (5)'!C5,'Fixtures and Results (5)'!F$3:F$382)</f>
        <v>1</v>
      </c>
      <c r="T5" s="132">
        <f t="shared" si="4"/>
        <v>0</v>
      </c>
      <c r="U5" s="132">
        <f t="shared" si="5"/>
        <v>3</v>
      </c>
      <c r="V5" s="132">
        <f t="shared" si="6"/>
        <v>2</v>
      </c>
      <c r="W5" s="132">
        <f>SUMPRODUCT(('Fixtures and Results (5)'!G$3:G$382='Setting (5)'!C5)*('Fixtures and Results (5)'!E$3:E$382&lt;'Fixtures and Results (5)'!F$3:F$382))</f>
        <v>1</v>
      </c>
      <c r="X5" s="132">
        <f>SUMPRODUCT(('Fixtures and Results (5)'!G$3:G$382='Setting (5)'!C5)*('Fixtures and Results (5)'!E$3:E$382='Fixtures and Results (5)'!F$3:F$382)*('Fixtures and Results (5)'!F$3:F$382&lt;&gt;""))</f>
        <v>0</v>
      </c>
      <c r="Y5" s="132">
        <f>SUMPRODUCT(('Fixtures and Results (5)'!G$3:G$382='Setting (5)'!C5)*('Fixtures and Results (5)'!E$3:E$382&gt;'Fixtures and Results (5)'!F$3:F$382))</f>
        <v>1</v>
      </c>
      <c r="Z5" s="132">
        <f>SUMIF('Fixtures and Results (5)'!G$3:G$382,'Setting (5)'!C5,'Fixtures and Results (5)'!F$3:F$382)</f>
        <v>1</v>
      </c>
      <c r="AA5" s="132">
        <f>SUMIF('Fixtures and Results (5)'!G$3:G$382,'Setting (5)'!C5,'Fixtures and Results (5)'!E$3:E$382)</f>
        <v>3</v>
      </c>
      <c r="AB5" s="132">
        <f t="shared" si="7"/>
        <v>-2</v>
      </c>
      <c r="AC5" s="132">
        <f t="shared" si="8"/>
        <v>3</v>
      </c>
      <c r="AD5" s="132">
        <f t="shared" ref="AD5:AD27" si="10">RANK(M5,M$4:M$27)</f>
        <v>2</v>
      </c>
      <c r="AE5" s="132">
        <f t="shared" ref="AE5:AE27" si="11">SUMPRODUCT((M$4:M$27=M5)*(L$4:L$27&gt;L5))</f>
        <v>1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8</v>
      </c>
      <c r="C6" s="128" t="str">
        <f>IF('Initial Setup (5)'!D5&lt;&gt;"",'Initial Setup (5)'!E5,0)</f>
        <v>AJAX (NED)</v>
      </c>
      <c r="D6" s="136">
        <f t="shared" ref="D6:D27" si="14">D5-1</f>
        <v>7</v>
      </c>
      <c r="E6" s="133">
        <f>COUNTIF('Fixtures and Results (5)'!D:D,'Setting (5)'!C6)+COUNTIF('Fixtures and Results (5)'!G:G,'Setting (5)'!C6)</f>
        <v>9</v>
      </c>
      <c r="F6" s="132">
        <f t="shared" si="1"/>
        <v>4</v>
      </c>
      <c r="G6" s="132">
        <f t="shared" si="2"/>
        <v>0</v>
      </c>
      <c r="H6" s="132">
        <f t="shared" si="2"/>
        <v>3</v>
      </c>
      <c r="I6" s="132">
        <f t="shared" si="2"/>
        <v>1</v>
      </c>
      <c r="J6" s="132">
        <f t="shared" si="2"/>
        <v>1</v>
      </c>
      <c r="K6" s="132">
        <f t="shared" si="2"/>
        <v>2</v>
      </c>
      <c r="L6" s="132">
        <f t="shared" si="9"/>
        <v>-1</v>
      </c>
      <c r="M6" s="132">
        <f>U6+AC6-ABS('Deduction (5)'!D5)</f>
        <v>3</v>
      </c>
      <c r="N6" s="132">
        <f t="shared" si="3"/>
        <v>2</v>
      </c>
      <c r="O6" s="132">
        <f>SUMPRODUCT(('Fixtures and Results (5)'!D$3:D$382='Setting (5)'!C6)*('Fixtures and Results (5)'!E$3:E$382&gt;'Fixtures and Results (5)'!F$3:F$382))</f>
        <v>0</v>
      </c>
      <c r="P6" s="132">
        <f>SUMPRODUCT(('Fixtures and Results (5)'!D$3:D$382='Setting (5)'!C6)*('Fixtures and Results (5)'!E$3:E$382='Fixtures and Results (5)'!F$3:F$382)*('Fixtures and Results (5)'!E$3:E$382&lt;&gt;""))</f>
        <v>2</v>
      </c>
      <c r="Q6" s="132">
        <f>SUMPRODUCT(('Fixtures and Results (5)'!D$3:D$382='Setting (5)'!C6)*('Fixtures and Results (5)'!E$3:E$382&lt;'Fixtures and Results (5)'!F$3:F$382))</f>
        <v>0</v>
      </c>
      <c r="R6" s="132">
        <f>SUMIF('Fixtures and Results (5)'!D$3:D$382,'Setting (5)'!C6,'Fixtures and Results (5)'!E$3:E$382)</f>
        <v>0</v>
      </c>
      <c r="S6" s="132">
        <f>SUMIF('Fixtures and Results (5)'!D$3:D$382,'Setting (5)'!C6,'Fixtures and Results (5)'!F$3:F$382)</f>
        <v>0</v>
      </c>
      <c r="T6" s="132">
        <f t="shared" si="4"/>
        <v>0</v>
      </c>
      <c r="U6" s="132">
        <f t="shared" si="5"/>
        <v>2</v>
      </c>
      <c r="V6" s="132">
        <f t="shared" si="6"/>
        <v>2</v>
      </c>
      <c r="W6" s="132">
        <f>SUMPRODUCT(('Fixtures and Results (5)'!G$3:G$382='Setting (5)'!C6)*('Fixtures and Results (5)'!E$3:E$382&lt;'Fixtures and Results (5)'!F$3:F$382))</f>
        <v>0</v>
      </c>
      <c r="X6" s="132">
        <f>SUMPRODUCT(('Fixtures and Results (5)'!G$3:G$382='Setting (5)'!C6)*('Fixtures and Results (5)'!E$3:E$382='Fixtures and Results (5)'!F$3:F$382)*('Fixtures and Results (5)'!F$3:F$382&lt;&gt;""))</f>
        <v>1</v>
      </c>
      <c r="Y6" s="132">
        <f>SUMPRODUCT(('Fixtures and Results (5)'!G$3:G$382='Setting (5)'!C6)*('Fixtures and Results (5)'!E$3:E$382&gt;'Fixtures and Results (5)'!F$3:F$382))</f>
        <v>1</v>
      </c>
      <c r="Z6" s="132">
        <f>SUMIF('Fixtures and Results (5)'!G$3:G$382,'Setting (5)'!C6,'Fixtures and Results (5)'!F$3:F$382)</f>
        <v>1</v>
      </c>
      <c r="AA6" s="132">
        <f>SUMIF('Fixtures and Results (5)'!G$3:G$382,'Setting (5)'!C6,'Fixtures and Results (5)'!E$3:E$382)</f>
        <v>2</v>
      </c>
      <c r="AB6" s="132">
        <f t="shared" si="7"/>
        <v>-1</v>
      </c>
      <c r="AC6" s="132">
        <f t="shared" si="8"/>
        <v>1</v>
      </c>
      <c r="AD6" s="132">
        <f t="shared" si="10"/>
        <v>7</v>
      </c>
      <c r="AE6" s="132">
        <f t="shared" si="11"/>
        <v>1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2</v>
      </c>
      <c r="C7" s="128" t="str">
        <f>IF('Initial Setup (5)'!D6&lt;&gt;"",'Initial Setup (5)'!E6,0)</f>
        <v>ALTAY (TUR)</v>
      </c>
      <c r="D7" s="136">
        <f t="shared" si="14"/>
        <v>6</v>
      </c>
      <c r="E7" s="133">
        <f>COUNTIF('Fixtures and Results (5)'!D:D,'Setting (5)'!C7)+COUNTIF('Fixtures and Results (5)'!G:G,'Setting (5)'!C7)</f>
        <v>9</v>
      </c>
      <c r="F7" s="132">
        <f t="shared" si="1"/>
        <v>4</v>
      </c>
      <c r="G7" s="132">
        <f t="shared" si="2"/>
        <v>1</v>
      </c>
      <c r="H7" s="132">
        <f t="shared" si="2"/>
        <v>3</v>
      </c>
      <c r="I7" s="132">
        <f t="shared" si="2"/>
        <v>0</v>
      </c>
      <c r="J7" s="132">
        <f t="shared" si="2"/>
        <v>1</v>
      </c>
      <c r="K7" s="132">
        <f t="shared" si="2"/>
        <v>0</v>
      </c>
      <c r="L7" s="132">
        <f t="shared" si="9"/>
        <v>1</v>
      </c>
      <c r="M7" s="132">
        <f>U7+AC7-ABS('Deduction (5)'!D6)</f>
        <v>6</v>
      </c>
      <c r="N7" s="132">
        <f t="shared" si="3"/>
        <v>2</v>
      </c>
      <c r="O7" s="132">
        <f>SUMPRODUCT(('Fixtures and Results (5)'!D$3:D$382='Setting (5)'!C7)*('Fixtures and Results (5)'!E$3:E$382&gt;'Fixtures and Results (5)'!F$3:F$382))</f>
        <v>1</v>
      </c>
      <c r="P7" s="132">
        <f>SUMPRODUCT(('Fixtures and Results (5)'!D$3:D$382='Setting (5)'!C7)*('Fixtures and Results (5)'!E$3:E$382='Fixtures and Results (5)'!F$3:F$382)*('Fixtures and Results (5)'!E$3:E$382&lt;&gt;""))</f>
        <v>1</v>
      </c>
      <c r="Q7" s="132">
        <f>SUMPRODUCT(('Fixtures and Results (5)'!D$3:D$382='Setting (5)'!C7)*('Fixtures and Results (5)'!E$3:E$382&lt;'Fixtures and Results (5)'!F$3:F$382))</f>
        <v>0</v>
      </c>
      <c r="R7" s="132">
        <f>SUMIF('Fixtures and Results (5)'!D$3:D$382,'Setting (5)'!C7,'Fixtures and Results (5)'!E$3:E$382)</f>
        <v>1</v>
      </c>
      <c r="S7" s="132">
        <f>SUMIF('Fixtures and Results (5)'!D$3:D$382,'Setting (5)'!C7,'Fixtures and Results (5)'!F$3:F$382)</f>
        <v>0</v>
      </c>
      <c r="T7" s="132">
        <f t="shared" si="4"/>
        <v>1</v>
      </c>
      <c r="U7" s="132">
        <f t="shared" si="5"/>
        <v>4</v>
      </c>
      <c r="V7" s="132">
        <f t="shared" si="6"/>
        <v>2</v>
      </c>
      <c r="W7" s="132">
        <f>SUMPRODUCT(('Fixtures and Results (5)'!G$3:G$382='Setting (5)'!C7)*('Fixtures and Results (5)'!E$3:E$382&lt;'Fixtures and Results (5)'!F$3:F$382))</f>
        <v>0</v>
      </c>
      <c r="X7" s="132">
        <f>SUMPRODUCT(('Fixtures and Results (5)'!G$3:G$382='Setting (5)'!C7)*('Fixtures and Results (5)'!E$3:E$382='Fixtures and Results (5)'!F$3:F$382)*('Fixtures and Results (5)'!F$3:F$382&lt;&gt;""))</f>
        <v>2</v>
      </c>
      <c r="Y7" s="132">
        <f>SUMPRODUCT(('Fixtures and Results (5)'!G$3:G$382='Setting (5)'!C7)*('Fixtures and Results (5)'!E$3:E$382&gt;'Fixtures and Results (5)'!F$3:F$382))</f>
        <v>0</v>
      </c>
      <c r="Z7" s="132">
        <f>SUMIF('Fixtures and Results (5)'!G$3:G$382,'Setting (5)'!C7,'Fixtures and Results (5)'!F$3:F$382)</f>
        <v>0</v>
      </c>
      <c r="AA7" s="132">
        <f>SUMIF('Fixtures and Results (5)'!G$3:G$382,'Setting (5)'!C7,'Fixtures and Results (5)'!E$3:E$382)</f>
        <v>0</v>
      </c>
      <c r="AB7" s="132">
        <f t="shared" si="7"/>
        <v>0</v>
      </c>
      <c r="AC7" s="132">
        <f t="shared" si="8"/>
        <v>2</v>
      </c>
      <c r="AD7" s="132">
        <f t="shared" si="10"/>
        <v>2</v>
      </c>
      <c r="AE7" s="132">
        <f t="shared" si="11"/>
        <v>0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5</v>
      </c>
      <c r="C8" s="128" t="str">
        <f>IF('Initial Setup (5)'!D7&lt;&gt;"",'Initial Setup (5)'!E7,0)</f>
        <v>BAŞAKŞEHİR (TUR)</v>
      </c>
      <c r="D8" s="136">
        <f t="shared" si="14"/>
        <v>5</v>
      </c>
      <c r="E8" s="133">
        <f>COUNTIF('Fixtures and Results (5)'!D:D,'Setting (5)'!C8)+COUNTIF('Fixtures and Results (5)'!G:G,'Setting (5)'!C8)</f>
        <v>9</v>
      </c>
      <c r="F8" s="132">
        <f t="shared" si="1"/>
        <v>4</v>
      </c>
      <c r="G8" s="132">
        <f t="shared" si="2"/>
        <v>1</v>
      </c>
      <c r="H8" s="132">
        <f t="shared" si="2"/>
        <v>2</v>
      </c>
      <c r="I8" s="132">
        <f t="shared" si="2"/>
        <v>1</v>
      </c>
      <c r="J8" s="132">
        <f t="shared" si="2"/>
        <v>1</v>
      </c>
      <c r="K8" s="132">
        <f t="shared" si="2"/>
        <v>1</v>
      </c>
      <c r="L8" s="132">
        <f t="shared" si="9"/>
        <v>0</v>
      </c>
      <c r="M8" s="132">
        <f>U8+AC8-ABS('Deduction (5)'!D7)</f>
        <v>5</v>
      </c>
      <c r="N8" s="132">
        <f t="shared" si="3"/>
        <v>2</v>
      </c>
      <c r="O8" s="132">
        <f>SUMPRODUCT(('Fixtures and Results (5)'!D$3:D$382='Setting (5)'!C8)*('Fixtures and Results (5)'!E$3:E$382&gt;'Fixtures and Results (5)'!F$3:F$382))</f>
        <v>1</v>
      </c>
      <c r="P8" s="132">
        <f>SUMPRODUCT(('Fixtures and Results (5)'!D$3:D$382='Setting (5)'!C8)*('Fixtures and Results (5)'!E$3:E$382='Fixtures and Results (5)'!F$3:F$382)*('Fixtures and Results (5)'!E$3:E$382&lt;&gt;""))</f>
        <v>0</v>
      </c>
      <c r="Q8" s="132">
        <f>SUMPRODUCT(('Fixtures and Results (5)'!D$3:D$382='Setting (5)'!C8)*('Fixtures and Results (5)'!E$3:E$382&lt;'Fixtures and Results (5)'!F$3:F$382))</f>
        <v>1</v>
      </c>
      <c r="R8" s="132">
        <f>SUMIF('Fixtures and Results (5)'!D$3:D$382,'Setting (5)'!C8,'Fixtures and Results (5)'!E$3:E$382)</f>
        <v>1</v>
      </c>
      <c r="S8" s="132">
        <f>SUMIF('Fixtures and Results (5)'!D$3:D$382,'Setting (5)'!C8,'Fixtures and Results (5)'!F$3:F$382)</f>
        <v>1</v>
      </c>
      <c r="T8" s="132">
        <f t="shared" si="4"/>
        <v>0</v>
      </c>
      <c r="U8" s="132">
        <f t="shared" si="5"/>
        <v>3</v>
      </c>
      <c r="V8" s="132">
        <f t="shared" si="6"/>
        <v>2</v>
      </c>
      <c r="W8" s="132">
        <f>SUMPRODUCT(('Fixtures and Results (5)'!G$3:G$382='Setting (5)'!C8)*('Fixtures and Results (5)'!E$3:E$382&lt;'Fixtures and Results (5)'!F$3:F$382))</f>
        <v>0</v>
      </c>
      <c r="X8" s="132">
        <f>SUMPRODUCT(('Fixtures and Results (5)'!G$3:G$382='Setting (5)'!C8)*('Fixtures and Results (5)'!E$3:E$382='Fixtures and Results (5)'!F$3:F$382)*('Fixtures and Results (5)'!F$3:F$382&lt;&gt;""))</f>
        <v>2</v>
      </c>
      <c r="Y8" s="132">
        <f>SUMPRODUCT(('Fixtures and Results (5)'!G$3:G$382='Setting (5)'!C8)*('Fixtures and Results (5)'!E$3:E$382&gt;'Fixtures and Results (5)'!F$3:F$382))</f>
        <v>0</v>
      </c>
      <c r="Z8" s="132">
        <f>SUMIF('Fixtures and Results (5)'!G$3:G$382,'Setting (5)'!C8,'Fixtures and Results (5)'!F$3:F$382)</f>
        <v>0</v>
      </c>
      <c r="AA8" s="132">
        <f>SUMIF('Fixtures and Results (5)'!G$3:G$382,'Setting (5)'!C8,'Fixtures and Results (5)'!E$3:E$382)</f>
        <v>0</v>
      </c>
      <c r="AB8" s="132">
        <f t="shared" si="7"/>
        <v>0</v>
      </c>
      <c r="AC8" s="132">
        <f t="shared" si="8"/>
        <v>2</v>
      </c>
      <c r="AD8" s="132">
        <f t="shared" si="10"/>
        <v>4</v>
      </c>
      <c r="AE8" s="132">
        <f t="shared" si="11"/>
        <v>1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4</v>
      </c>
      <c r="C9" s="128" t="str">
        <f>IF('Initial Setup (5)'!D8&lt;&gt;"",'Initial Setup (5)'!E8,0)</f>
        <v>BROMMAPOJKARNA (SWE)</v>
      </c>
      <c r="D9" s="136">
        <f t="shared" si="14"/>
        <v>4</v>
      </c>
      <c r="E9" s="133">
        <f>COUNTIF('Fixtures and Results (5)'!D:D,'Setting (5)'!C9)+COUNTIF('Fixtures and Results (5)'!G:G,'Setting (5)'!C9)</f>
        <v>9</v>
      </c>
      <c r="F9" s="132">
        <f t="shared" si="1"/>
        <v>3</v>
      </c>
      <c r="G9" s="132">
        <f t="shared" si="2"/>
        <v>1</v>
      </c>
      <c r="H9" s="132">
        <f t="shared" si="2"/>
        <v>2</v>
      </c>
      <c r="I9" s="132">
        <f t="shared" si="2"/>
        <v>0</v>
      </c>
      <c r="J9" s="132">
        <f t="shared" si="2"/>
        <v>6</v>
      </c>
      <c r="K9" s="132">
        <f t="shared" si="2"/>
        <v>2</v>
      </c>
      <c r="L9" s="132">
        <f t="shared" si="9"/>
        <v>4</v>
      </c>
      <c r="M9" s="132">
        <f>U9+AC9-ABS('Deduction (5)'!D8)</f>
        <v>5</v>
      </c>
      <c r="N9" s="132">
        <f t="shared" si="3"/>
        <v>2</v>
      </c>
      <c r="O9" s="132">
        <f>SUMPRODUCT(('Fixtures and Results (5)'!D$3:D$382='Setting (5)'!C9)*('Fixtures and Results (5)'!E$3:E$382&gt;'Fixtures and Results (5)'!F$3:F$382))</f>
        <v>1</v>
      </c>
      <c r="P9" s="132">
        <f>SUMPRODUCT(('Fixtures and Results (5)'!D$3:D$382='Setting (5)'!C9)*('Fixtures and Results (5)'!E$3:E$382='Fixtures and Results (5)'!F$3:F$382)*('Fixtures and Results (5)'!E$3:E$382&lt;&gt;""))</f>
        <v>1</v>
      </c>
      <c r="Q9" s="132">
        <f>SUMPRODUCT(('Fixtures and Results (5)'!D$3:D$382='Setting (5)'!C9)*('Fixtures and Results (5)'!E$3:E$382&lt;'Fixtures and Results (5)'!F$3:F$382))</f>
        <v>0</v>
      </c>
      <c r="R9" s="132">
        <f>SUMIF('Fixtures and Results (5)'!D$3:D$382,'Setting (5)'!C9,'Fixtures and Results (5)'!E$3:E$382)</f>
        <v>5</v>
      </c>
      <c r="S9" s="132">
        <f>SUMIF('Fixtures and Results (5)'!D$3:D$382,'Setting (5)'!C9,'Fixtures and Results (5)'!F$3:F$382)</f>
        <v>1</v>
      </c>
      <c r="T9" s="132">
        <f t="shared" si="4"/>
        <v>4</v>
      </c>
      <c r="U9" s="132">
        <f t="shared" si="5"/>
        <v>4</v>
      </c>
      <c r="V9" s="132">
        <f t="shared" si="6"/>
        <v>1</v>
      </c>
      <c r="W9" s="132">
        <f>SUMPRODUCT(('Fixtures and Results (5)'!G$3:G$382='Setting (5)'!C9)*('Fixtures and Results (5)'!E$3:E$382&lt;'Fixtures and Results (5)'!F$3:F$382))</f>
        <v>0</v>
      </c>
      <c r="X9" s="132">
        <f>SUMPRODUCT(('Fixtures and Results (5)'!G$3:G$382='Setting (5)'!C9)*('Fixtures and Results (5)'!E$3:E$382='Fixtures and Results (5)'!F$3:F$382)*('Fixtures and Results (5)'!F$3:F$382&lt;&gt;""))</f>
        <v>1</v>
      </c>
      <c r="Y9" s="132">
        <f>SUMPRODUCT(('Fixtures and Results (5)'!G$3:G$382='Setting (5)'!C9)*('Fixtures and Results (5)'!E$3:E$382&gt;'Fixtures and Results (5)'!F$3:F$382))</f>
        <v>0</v>
      </c>
      <c r="Z9" s="132">
        <f>SUMIF('Fixtures and Results (5)'!G$3:G$382,'Setting (5)'!C9,'Fixtures and Results (5)'!F$3:F$382)</f>
        <v>1</v>
      </c>
      <c r="AA9" s="132">
        <f>SUMIF('Fixtures and Results (5)'!G$3:G$382,'Setting (5)'!C9,'Fixtures and Results (5)'!E$3:E$382)</f>
        <v>1</v>
      </c>
      <c r="AB9" s="132">
        <f t="shared" si="7"/>
        <v>0</v>
      </c>
      <c r="AC9" s="132">
        <f t="shared" si="8"/>
        <v>1</v>
      </c>
      <c r="AD9" s="132">
        <f t="shared" si="10"/>
        <v>4</v>
      </c>
      <c r="AE9" s="132">
        <f t="shared" si="11"/>
        <v>0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6</v>
      </c>
      <c r="C10" s="128" t="str">
        <f>IF('Initial Setup (5)'!D9&lt;&gt;"",'Initial Setup (5)'!E9,0)</f>
        <v>CHARLEROI (BEL)</v>
      </c>
      <c r="D10" s="136">
        <f t="shared" si="14"/>
        <v>3</v>
      </c>
      <c r="E10" s="133">
        <f>COUNTIF('Fixtures and Results (5)'!D:D,'Setting (5)'!C10)+COUNTIF('Fixtures and Results (5)'!G:G,'Setting (5)'!C10)</f>
        <v>9</v>
      </c>
      <c r="F10" s="132">
        <f t="shared" si="1"/>
        <v>3</v>
      </c>
      <c r="G10" s="132">
        <f t="shared" si="2"/>
        <v>1</v>
      </c>
      <c r="H10" s="132">
        <f t="shared" si="2"/>
        <v>1</v>
      </c>
      <c r="I10" s="132">
        <f t="shared" si="2"/>
        <v>1</v>
      </c>
      <c r="J10" s="132">
        <f t="shared" si="2"/>
        <v>1</v>
      </c>
      <c r="K10" s="132">
        <f t="shared" si="2"/>
        <v>1</v>
      </c>
      <c r="L10" s="132">
        <f t="shared" si="9"/>
        <v>0</v>
      </c>
      <c r="M10" s="132">
        <f>U10+AC10-ABS('Deduction (5)'!D9)</f>
        <v>4</v>
      </c>
      <c r="N10" s="132">
        <f t="shared" si="3"/>
        <v>1</v>
      </c>
      <c r="O10" s="132">
        <f>SUMPRODUCT(('Fixtures and Results (5)'!D$3:D$382='Setting (5)'!C10)*('Fixtures and Results (5)'!E$3:E$382&gt;'Fixtures and Results (5)'!F$3:F$382))</f>
        <v>0</v>
      </c>
      <c r="P10" s="132">
        <f>SUMPRODUCT(('Fixtures and Results (5)'!D$3:D$382='Setting (5)'!C10)*('Fixtures and Results (5)'!E$3:E$382='Fixtures and Results (5)'!F$3:F$382)*('Fixtures and Results (5)'!E$3:E$382&lt;&gt;""))</f>
        <v>1</v>
      </c>
      <c r="Q10" s="132">
        <f>SUMPRODUCT(('Fixtures and Results (5)'!D$3:D$382='Setting (5)'!C10)*('Fixtures and Results (5)'!E$3:E$382&lt;'Fixtures and Results (5)'!F$3:F$382))</f>
        <v>0</v>
      </c>
      <c r="R10" s="132">
        <f>SUMIF('Fixtures and Results (5)'!D$3:D$382,'Setting (5)'!C10,'Fixtures and Results (5)'!E$3:E$382)</f>
        <v>0</v>
      </c>
      <c r="S10" s="132">
        <f>SUMIF('Fixtures and Results (5)'!D$3:D$382,'Setting (5)'!C10,'Fixtures and Results (5)'!F$3:F$382)</f>
        <v>0</v>
      </c>
      <c r="T10" s="132">
        <f t="shared" si="4"/>
        <v>0</v>
      </c>
      <c r="U10" s="132">
        <f t="shared" si="5"/>
        <v>1</v>
      </c>
      <c r="V10" s="132">
        <f t="shared" si="6"/>
        <v>2</v>
      </c>
      <c r="W10" s="132">
        <f>SUMPRODUCT(('Fixtures and Results (5)'!G$3:G$382='Setting (5)'!C10)*('Fixtures and Results (5)'!E$3:E$382&lt;'Fixtures and Results (5)'!F$3:F$382))</f>
        <v>1</v>
      </c>
      <c r="X10" s="132">
        <f>SUMPRODUCT(('Fixtures and Results (5)'!G$3:G$382='Setting (5)'!C10)*('Fixtures and Results (5)'!E$3:E$382='Fixtures and Results (5)'!F$3:F$382)*('Fixtures and Results (5)'!F$3:F$382&lt;&gt;""))</f>
        <v>0</v>
      </c>
      <c r="Y10" s="132">
        <f>SUMPRODUCT(('Fixtures and Results (5)'!G$3:G$382='Setting (5)'!C10)*('Fixtures and Results (5)'!E$3:E$382&gt;'Fixtures and Results (5)'!F$3:F$382))</f>
        <v>1</v>
      </c>
      <c r="Z10" s="132">
        <f>SUMIF('Fixtures and Results (5)'!G$3:G$382,'Setting (5)'!C10,'Fixtures and Results (5)'!F$3:F$382)</f>
        <v>1</v>
      </c>
      <c r="AA10" s="132">
        <f>SUMIF('Fixtures and Results (5)'!G$3:G$382,'Setting (5)'!C10,'Fixtures and Results (5)'!E$3:E$382)</f>
        <v>1</v>
      </c>
      <c r="AB10" s="132">
        <f t="shared" si="7"/>
        <v>0</v>
      </c>
      <c r="AC10" s="132">
        <f t="shared" si="8"/>
        <v>3</v>
      </c>
      <c r="AD10" s="132">
        <f t="shared" si="10"/>
        <v>6</v>
      </c>
      <c r="AE10" s="132">
        <f t="shared" si="11"/>
        <v>0</v>
      </c>
      <c r="AF10" s="132">
        <f t="shared" si="12"/>
        <v>0</v>
      </c>
      <c r="AG10" s="132">
        <f t="shared" si="13"/>
        <v>0</v>
      </c>
    </row>
    <row r="11" spans="2:33">
      <c r="B11" s="128">
        <f t="shared" si="0"/>
        <v>9</v>
      </c>
      <c r="C11" s="128" t="str">
        <f>IF('Initial Setup (5)'!D10&lt;&gt;"",'Initial Setup (5)'!E10,0)</f>
        <v>RİZESPOR (TUR)</v>
      </c>
      <c r="D11" s="136">
        <f t="shared" si="14"/>
        <v>2</v>
      </c>
      <c r="E11" s="133">
        <f>COUNTIF('Fixtures and Results (5)'!D:D,'Setting (5)'!C11)+COUNTIF('Fixtures and Results (5)'!G:G,'Setting (5)'!C11)</f>
        <v>9</v>
      </c>
      <c r="F11" s="132">
        <f t="shared" si="1"/>
        <v>3</v>
      </c>
      <c r="G11" s="132">
        <f t="shared" si="2"/>
        <v>0</v>
      </c>
      <c r="H11" s="132">
        <f t="shared" si="2"/>
        <v>1</v>
      </c>
      <c r="I11" s="132">
        <f t="shared" si="2"/>
        <v>2</v>
      </c>
      <c r="J11" s="132">
        <f t="shared" si="2"/>
        <v>1</v>
      </c>
      <c r="K11" s="132">
        <f t="shared" si="2"/>
        <v>7</v>
      </c>
      <c r="L11" s="132">
        <f t="shared" si="9"/>
        <v>-6</v>
      </c>
      <c r="M11" s="132">
        <f>U11+AC11-ABS('Deduction (5)'!D10)</f>
        <v>1</v>
      </c>
      <c r="N11" s="132">
        <f t="shared" si="3"/>
        <v>2</v>
      </c>
      <c r="O11" s="132">
        <f>SUMPRODUCT(('Fixtures and Results (5)'!D$3:D$382='Setting (5)'!C11)*('Fixtures and Results (5)'!E$3:E$382&gt;'Fixtures and Results (5)'!F$3:F$382))</f>
        <v>0</v>
      </c>
      <c r="P11" s="132">
        <f>SUMPRODUCT(('Fixtures and Results (5)'!D$3:D$382='Setting (5)'!C11)*('Fixtures and Results (5)'!E$3:E$382='Fixtures and Results (5)'!F$3:F$382)*('Fixtures and Results (5)'!E$3:E$382&lt;&gt;""))</f>
        <v>1</v>
      </c>
      <c r="Q11" s="132">
        <f>SUMPRODUCT(('Fixtures and Results (5)'!D$3:D$382='Setting (5)'!C11)*('Fixtures and Results (5)'!E$3:E$382&lt;'Fixtures and Results (5)'!F$3:F$382))</f>
        <v>1</v>
      </c>
      <c r="R11" s="132">
        <f>SUMIF('Fixtures and Results (5)'!D$3:D$382,'Setting (5)'!C11,'Fixtures and Results (5)'!E$3:E$382)</f>
        <v>1</v>
      </c>
      <c r="S11" s="132">
        <f>SUMIF('Fixtures and Results (5)'!D$3:D$382,'Setting (5)'!C11,'Fixtures and Results (5)'!F$3:F$382)</f>
        <v>3</v>
      </c>
      <c r="T11" s="132">
        <f t="shared" si="4"/>
        <v>-2</v>
      </c>
      <c r="U11" s="132">
        <f t="shared" si="5"/>
        <v>1</v>
      </c>
      <c r="V11" s="132">
        <f t="shared" si="6"/>
        <v>1</v>
      </c>
      <c r="W11" s="132">
        <f>SUMPRODUCT(('Fixtures and Results (5)'!G$3:G$382='Setting (5)'!C11)*('Fixtures and Results (5)'!E$3:E$382&lt;'Fixtures and Results (5)'!F$3:F$382))</f>
        <v>0</v>
      </c>
      <c r="X11" s="132">
        <f>SUMPRODUCT(('Fixtures and Results (5)'!G$3:G$382='Setting (5)'!C11)*('Fixtures and Results (5)'!E$3:E$382='Fixtures and Results (5)'!F$3:F$382)*('Fixtures and Results (5)'!F$3:F$382&lt;&gt;""))</f>
        <v>0</v>
      </c>
      <c r="Y11" s="132">
        <f>SUMPRODUCT(('Fixtures and Results (5)'!G$3:G$382='Setting (5)'!C11)*('Fixtures and Results (5)'!E$3:E$382&gt;'Fixtures and Results (5)'!F$3:F$382))</f>
        <v>1</v>
      </c>
      <c r="Z11" s="132">
        <f>SUMIF('Fixtures and Results (5)'!G$3:G$382,'Setting (5)'!C11,'Fixtures and Results (5)'!F$3:F$382)</f>
        <v>0</v>
      </c>
      <c r="AA11" s="132">
        <f>SUMIF('Fixtures and Results (5)'!G$3:G$382,'Setting (5)'!C11,'Fixtures and Results (5)'!E$3:E$382)</f>
        <v>4</v>
      </c>
      <c r="AB11" s="132">
        <f t="shared" si="7"/>
        <v>-4</v>
      </c>
      <c r="AC11" s="132">
        <f t="shared" si="8"/>
        <v>0</v>
      </c>
      <c r="AD11" s="132">
        <f t="shared" si="10"/>
        <v>9</v>
      </c>
      <c r="AE11" s="132">
        <f t="shared" si="11"/>
        <v>0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7</v>
      </c>
      <c r="C12" s="128" t="str">
        <f>IF('Initial Setup (5)'!D11&lt;&gt;"",'Initial Setup (5)'!E11,0)</f>
        <v>SOUTHAMPTON (ENG)</v>
      </c>
      <c r="D12" s="136">
        <f t="shared" si="14"/>
        <v>1</v>
      </c>
      <c r="E12" s="133">
        <f>COUNTIF('Fixtures and Results (5)'!D:D,'Setting (5)'!C12)+COUNTIF('Fixtures and Results (5)'!G:G,'Setting (5)'!C12)</f>
        <v>9</v>
      </c>
      <c r="F12" s="132">
        <f t="shared" si="1"/>
        <v>3</v>
      </c>
      <c r="G12" s="132">
        <f t="shared" si="2"/>
        <v>0</v>
      </c>
      <c r="H12" s="132">
        <f t="shared" si="2"/>
        <v>3</v>
      </c>
      <c r="I12" s="132">
        <f t="shared" si="2"/>
        <v>0</v>
      </c>
      <c r="J12" s="132">
        <f t="shared" si="2"/>
        <v>0</v>
      </c>
      <c r="K12" s="132">
        <f t="shared" si="2"/>
        <v>0</v>
      </c>
      <c r="L12" s="132">
        <f t="shared" si="9"/>
        <v>0</v>
      </c>
      <c r="M12" s="132">
        <f>U12+AC12-ABS('Deduction (5)'!D11)</f>
        <v>3</v>
      </c>
      <c r="N12" s="132">
        <f t="shared" si="3"/>
        <v>1</v>
      </c>
      <c r="O12" s="132">
        <f>SUMPRODUCT(('Fixtures and Results (5)'!D$3:D$382='Setting (5)'!C12)*('Fixtures and Results (5)'!E$3:E$382&gt;'Fixtures and Results (5)'!F$3:F$382))</f>
        <v>0</v>
      </c>
      <c r="P12" s="132">
        <f>SUMPRODUCT(('Fixtures and Results (5)'!D$3:D$382='Setting (5)'!C12)*('Fixtures and Results (5)'!E$3:E$382='Fixtures and Results (5)'!F$3:F$382)*('Fixtures and Results (5)'!E$3:E$382&lt;&gt;""))</f>
        <v>1</v>
      </c>
      <c r="Q12" s="132">
        <f>SUMPRODUCT(('Fixtures and Results (5)'!D$3:D$382='Setting (5)'!C12)*('Fixtures and Results (5)'!E$3:E$382&lt;'Fixtures and Results (5)'!F$3:F$382))</f>
        <v>0</v>
      </c>
      <c r="R12" s="132">
        <f>SUMIF('Fixtures and Results (5)'!D$3:D$382,'Setting (5)'!C12,'Fixtures and Results (5)'!E$3:E$382)</f>
        <v>0</v>
      </c>
      <c r="S12" s="132">
        <f>SUMIF('Fixtures and Results (5)'!D$3:D$382,'Setting (5)'!C12,'Fixtures and Results (5)'!F$3:F$382)</f>
        <v>0</v>
      </c>
      <c r="T12" s="132">
        <f t="shared" si="4"/>
        <v>0</v>
      </c>
      <c r="U12" s="132">
        <f t="shared" si="5"/>
        <v>1</v>
      </c>
      <c r="V12" s="132">
        <f t="shared" si="6"/>
        <v>2</v>
      </c>
      <c r="W12" s="132">
        <f>SUMPRODUCT(('Fixtures and Results (5)'!G$3:G$382='Setting (5)'!C12)*('Fixtures and Results (5)'!E$3:E$382&lt;'Fixtures and Results (5)'!F$3:F$382))</f>
        <v>0</v>
      </c>
      <c r="X12" s="132">
        <f>SUMPRODUCT(('Fixtures and Results (5)'!G$3:G$382='Setting (5)'!C12)*('Fixtures and Results (5)'!E$3:E$382='Fixtures and Results (5)'!F$3:F$382)*('Fixtures and Results (5)'!F$3:F$382&lt;&gt;""))</f>
        <v>2</v>
      </c>
      <c r="Y12" s="132">
        <f>SUMPRODUCT(('Fixtures and Results (5)'!G$3:G$382='Setting (5)'!C12)*('Fixtures and Results (5)'!E$3:E$382&gt;'Fixtures and Results (5)'!F$3:F$382))</f>
        <v>0</v>
      </c>
      <c r="Z12" s="132">
        <f>SUMIF('Fixtures and Results (5)'!G$3:G$382,'Setting (5)'!C12,'Fixtures and Results (5)'!F$3:F$382)</f>
        <v>0</v>
      </c>
      <c r="AA12" s="132">
        <f>SUMIF('Fixtures and Results (5)'!G$3:G$382,'Setting (5)'!C12,'Fixtures and Results (5)'!E$3:E$382)</f>
        <v>0</v>
      </c>
      <c r="AB12" s="132">
        <f t="shared" si="7"/>
        <v>0</v>
      </c>
      <c r="AC12" s="132">
        <f t="shared" si="8"/>
        <v>2</v>
      </c>
      <c r="AD12" s="132">
        <f t="shared" si="10"/>
        <v>7</v>
      </c>
      <c r="AE12" s="132">
        <f t="shared" si="11"/>
        <v>0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 (5)'!D12&lt;&gt;"",'Initial Setup (5)'!E12,0)</f>
        <v>0</v>
      </c>
      <c r="D13" s="136">
        <f t="shared" si="14"/>
        <v>0</v>
      </c>
      <c r="E13" s="133">
        <f>COUNTIF('Fixtures and Results (5)'!D:D,'Setting (5)'!C13)+COUNTIF('Fixtures and Results (5)'!G:G,'Setting (5)'!C13)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(5)'!D12)</f>
        <v>0</v>
      </c>
      <c r="N13" s="132">
        <f t="shared" si="3"/>
        <v>0</v>
      </c>
      <c r="O13" s="132">
        <f>SUMPRODUCT(('Fixtures and Results (5)'!D$3:D$382='Setting (5)'!C13)*('Fixtures and Results (5)'!E$3:E$382&gt;'Fixtures and Results (5)'!F$3:F$382))</f>
        <v>0</v>
      </c>
      <c r="P13" s="132">
        <f>SUMPRODUCT(('Fixtures and Results (5)'!D$3:D$382='Setting (5)'!C13)*('Fixtures and Results (5)'!E$3:E$382='Fixtures and Results (5)'!F$3:F$382)*('Fixtures and Results (5)'!E$3:E$382&lt;&gt;""))</f>
        <v>0</v>
      </c>
      <c r="Q13" s="132">
        <f>SUMPRODUCT(('Fixtures and Results (5)'!D$3:D$382='Setting (5)'!C13)*('Fixtures and Results (5)'!E$3:E$382&lt;'Fixtures and Results (5)'!F$3:F$382))</f>
        <v>0</v>
      </c>
      <c r="R13" s="132">
        <f>SUMIF('Fixtures and Results (5)'!D$3:D$382,'Setting (5)'!C13,'Fixtures and Results (5)'!E$3:E$382)</f>
        <v>0</v>
      </c>
      <c r="S13" s="132">
        <f>SUMIF('Fixtures and Results (5)'!D$3:D$382,'Setting (5)'!C13,'Fixtures and Results (5)'!F$3:F$382)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(5)'!G$3:G$382='Setting (5)'!C13)*('Fixtures and Results (5)'!E$3:E$382&lt;'Fixtures and Results (5)'!F$3:F$382))</f>
        <v>0</v>
      </c>
      <c r="X13" s="132">
        <f>SUMPRODUCT(('Fixtures and Results (5)'!G$3:G$382='Setting (5)'!C13)*('Fixtures and Results (5)'!E$3:E$382='Fixtures and Results (5)'!F$3:F$382)*('Fixtures and Results (5)'!F$3:F$382&lt;&gt;""))</f>
        <v>0</v>
      </c>
      <c r="Y13" s="132">
        <f>SUMPRODUCT(('Fixtures and Results (5)'!G$3:G$382='Setting (5)'!C13)*('Fixtures and Results (5)'!E$3:E$382&gt;'Fixtures and Results (5)'!F$3:F$382))</f>
        <v>0</v>
      </c>
      <c r="Z13" s="132">
        <f>SUMIF('Fixtures and Results (5)'!G$3:G$382,'Setting (5)'!C13,'Fixtures and Results (5)'!F$3:F$382)</f>
        <v>0</v>
      </c>
      <c r="AA13" s="132">
        <f>SUMIF('Fixtures and Results (5)'!G$3:G$382,'Setting (5)'!C13,'Fixtures and Results (5)'!E$3:E$382)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10</v>
      </c>
      <c r="AE13" s="132">
        <f t="shared" si="11"/>
        <v>0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(5)'!D13&lt;&gt;"",'Initial Setup (5)'!E13,0)</f>
        <v>0</v>
      </c>
      <c r="D14" s="136">
        <f t="shared" si="14"/>
        <v>-1</v>
      </c>
      <c r="E14" s="133">
        <f>COUNTIF('Fixtures and Results (5)'!D:D,'Setting (5)'!C14)+COUNTIF('Fixtures and Results (5)'!G:G,'Setting (5)'!C14)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(5)'!D13)</f>
        <v>0</v>
      </c>
      <c r="N14" s="132">
        <f t="shared" si="3"/>
        <v>0</v>
      </c>
      <c r="O14" s="132">
        <f>SUMPRODUCT(('Fixtures and Results (5)'!D$3:D$382='Setting (5)'!C14)*('Fixtures and Results (5)'!E$3:E$382&gt;'Fixtures and Results (5)'!F$3:F$382))</f>
        <v>0</v>
      </c>
      <c r="P14" s="132">
        <f>SUMPRODUCT(('Fixtures and Results (5)'!D$3:D$382='Setting (5)'!C14)*('Fixtures and Results (5)'!E$3:E$382='Fixtures and Results (5)'!F$3:F$382)*('Fixtures and Results (5)'!E$3:E$382&lt;&gt;""))</f>
        <v>0</v>
      </c>
      <c r="Q14" s="132">
        <f>SUMPRODUCT(('Fixtures and Results (5)'!D$3:D$382='Setting (5)'!C14)*('Fixtures and Results (5)'!E$3:E$382&lt;'Fixtures and Results (5)'!F$3:F$382))</f>
        <v>0</v>
      </c>
      <c r="R14" s="132">
        <f>SUMIF('Fixtures and Results (5)'!D$3:D$382,'Setting (5)'!C14,'Fixtures and Results (5)'!E$3:E$382)</f>
        <v>0</v>
      </c>
      <c r="S14" s="132">
        <f>SUMIF('Fixtures and Results (5)'!D$3:D$382,'Setting (5)'!C14,'Fixtures and Results (5)'!F$3:F$382)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(5)'!G$3:G$382='Setting (5)'!C14)*('Fixtures and Results (5)'!E$3:E$382&lt;'Fixtures and Results (5)'!F$3:F$382))</f>
        <v>0</v>
      </c>
      <c r="X14" s="132">
        <f>SUMPRODUCT(('Fixtures and Results (5)'!G$3:G$382='Setting (5)'!C14)*('Fixtures and Results (5)'!E$3:E$382='Fixtures and Results (5)'!F$3:F$382)*('Fixtures and Results (5)'!F$3:F$382&lt;&gt;""))</f>
        <v>0</v>
      </c>
      <c r="Y14" s="132">
        <f>SUMPRODUCT(('Fixtures and Results (5)'!G$3:G$382='Setting (5)'!C14)*('Fixtures and Results (5)'!E$3:E$382&gt;'Fixtures and Results (5)'!F$3:F$382))</f>
        <v>0</v>
      </c>
      <c r="Z14" s="132">
        <f>SUMIF('Fixtures and Results (5)'!G$3:G$382,'Setting (5)'!C14,'Fixtures and Results (5)'!F$3:F$382)</f>
        <v>0</v>
      </c>
      <c r="AA14" s="132">
        <f>SUMIF('Fixtures and Results (5)'!G$3:G$382,'Setting (5)'!C14,'Fixtures and Results (5)'!E$3:E$382)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10</v>
      </c>
      <c r="AE14" s="132">
        <f t="shared" si="11"/>
        <v>0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(5)'!D14&lt;&gt;"",'Initial Setup (5)'!E14,0)</f>
        <v>0</v>
      </c>
      <c r="D15" s="136">
        <f t="shared" si="14"/>
        <v>-2</v>
      </c>
      <c r="E15" s="133">
        <f>COUNTIF('Fixtures and Results (5)'!D:D,'Setting (5)'!C15)+COUNTIF('Fixtures and Results (5)'!G:G,'Setting (5)'!C15)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(5)'!D14)</f>
        <v>0</v>
      </c>
      <c r="N15" s="132">
        <f t="shared" si="3"/>
        <v>0</v>
      </c>
      <c r="O15" s="132">
        <f>SUMPRODUCT(('Fixtures and Results (5)'!D$3:D$382='Setting (5)'!C15)*('Fixtures and Results (5)'!E$3:E$382&gt;'Fixtures and Results (5)'!F$3:F$382))</f>
        <v>0</v>
      </c>
      <c r="P15" s="132">
        <f>SUMPRODUCT(('Fixtures and Results (5)'!D$3:D$382='Setting (5)'!C15)*('Fixtures and Results (5)'!E$3:E$382='Fixtures and Results (5)'!F$3:F$382)*('Fixtures and Results (5)'!E$3:E$382&lt;&gt;""))</f>
        <v>0</v>
      </c>
      <c r="Q15" s="132">
        <f>SUMPRODUCT(('Fixtures and Results (5)'!D$3:D$382='Setting (5)'!C15)*('Fixtures and Results (5)'!E$3:E$382&lt;'Fixtures and Results (5)'!F$3:F$382))</f>
        <v>0</v>
      </c>
      <c r="R15" s="132">
        <f>SUMIF('Fixtures and Results (5)'!D$3:D$382,'Setting (5)'!C15,'Fixtures and Results (5)'!E$3:E$382)</f>
        <v>0</v>
      </c>
      <c r="S15" s="132">
        <f>SUMIF('Fixtures and Results (5)'!D$3:D$382,'Setting (5)'!C15,'Fixtures and Results (5)'!F$3:F$382)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(5)'!G$3:G$382='Setting (5)'!C15)*('Fixtures and Results (5)'!E$3:E$382&lt;'Fixtures and Results (5)'!F$3:F$382))</f>
        <v>0</v>
      </c>
      <c r="X15" s="132">
        <f>SUMPRODUCT(('Fixtures and Results (5)'!G$3:G$382='Setting (5)'!C15)*('Fixtures and Results (5)'!E$3:E$382='Fixtures and Results (5)'!F$3:F$382)*('Fixtures and Results (5)'!F$3:F$382&lt;&gt;""))</f>
        <v>0</v>
      </c>
      <c r="Y15" s="132">
        <f>SUMPRODUCT(('Fixtures and Results (5)'!G$3:G$382='Setting (5)'!C15)*('Fixtures and Results (5)'!E$3:E$382&gt;'Fixtures and Results (5)'!F$3:F$382))</f>
        <v>0</v>
      </c>
      <c r="Z15" s="132">
        <f>SUMIF('Fixtures and Results (5)'!G$3:G$382,'Setting (5)'!C15,'Fixtures and Results (5)'!F$3:F$382)</f>
        <v>0</v>
      </c>
      <c r="AA15" s="132">
        <f>SUMIF('Fixtures and Results (5)'!G$3:G$382,'Setting (5)'!C15,'Fixtures and Results (5)'!E$3:E$382)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10</v>
      </c>
      <c r="AE15" s="132">
        <f t="shared" si="11"/>
        <v>0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(5)'!D15&lt;&gt;"",'Initial Setup (5)'!E15,0)</f>
        <v>0</v>
      </c>
      <c r="D16" s="136">
        <f t="shared" si="14"/>
        <v>-3</v>
      </c>
      <c r="E16" s="133">
        <f>COUNTIF('Fixtures and Results (5)'!D:D,'Setting (5)'!C16)+COUNTIF('Fixtures and Results (5)'!G:G,'Setting (5)'!C16)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(5)'!D15)</f>
        <v>0</v>
      </c>
      <c r="N16" s="132">
        <f t="shared" si="3"/>
        <v>0</v>
      </c>
      <c r="O16" s="132">
        <f>SUMPRODUCT(('Fixtures and Results (5)'!D$3:D$382='Setting (5)'!C16)*('Fixtures and Results (5)'!E$3:E$382&gt;'Fixtures and Results (5)'!F$3:F$382))</f>
        <v>0</v>
      </c>
      <c r="P16" s="132">
        <f>SUMPRODUCT(('Fixtures and Results (5)'!D$3:D$382='Setting (5)'!C16)*('Fixtures and Results (5)'!E$3:E$382='Fixtures and Results (5)'!F$3:F$382)*('Fixtures and Results (5)'!E$3:E$382&lt;&gt;""))</f>
        <v>0</v>
      </c>
      <c r="Q16" s="132">
        <f>SUMPRODUCT(('Fixtures and Results (5)'!D$3:D$382='Setting (5)'!C16)*('Fixtures and Results (5)'!E$3:E$382&lt;'Fixtures and Results (5)'!F$3:F$382))</f>
        <v>0</v>
      </c>
      <c r="R16" s="132">
        <f>SUMIF('Fixtures and Results (5)'!D$3:D$382,'Setting (5)'!C16,'Fixtures and Results (5)'!E$3:E$382)</f>
        <v>0</v>
      </c>
      <c r="S16" s="132">
        <f>SUMIF('Fixtures and Results (5)'!D$3:D$382,'Setting (5)'!C16,'Fixtures and Results (5)'!F$3:F$382)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(5)'!G$3:G$382='Setting (5)'!C16)*('Fixtures and Results (5)'!E$3:E$382&lt;'Fixtures and Results (5)'!F$3:F$382))</f>
        <v>0</v>
      </c>
      <c r="X16" s="132">
        <f>SUMPRODUCT(('Fixtures and Results (5)'!G$3:G$382='Setting (5)'!C16)*('Fixtures and Results (5)'!E$3:E$382='Fixtures and Results (5)'!F$3:F$382)*('Fixtures and Results (5)'!F$3:F$382&lt;&gt;""))</f>
        <v>0</v>
      </c>
      <c r="Y16" s="132">
        <f>SUMPRODUCT(('Fixtures and Results (5)'!G$3:G$382='Setting (5)'!C16)*('Fixtures and Results (5)'!E$3:E$382&gt;'Fixtures and Results (5)'!F$3:F$382))</f>
        <v>0</v>
      </c>
      <c r="Z16" s="132">
        <f>SUMIF('Fixtures and Results (5)'!G$3:G$382,'Setting (5)'!C16,'Fixtures and Results (5)'!F$3:F$382)</f>
        <v>0</v>
      </c>
      <c r="AA16" s="132">
        <f>SUMIF('Fixtures and Results (5)'!G$3:G$382,'Setting (5)'!C16,'Fixtures and Results (5)'!E$3:E$382)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10</v>
      </c>
      <c r="AE16" s="132">
        <f t="shared" si="11"/>
        <v>0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(5)'!D16&lt;&gt;"",'Initial Setup (5)'!E16,0)</f>
        <v>0</v>
      </c>
      <c r="D17" s="136">
        <f t="shared" si="14"/>
        <v>-4</v>
      </c>
      <c r="E17" s="133">
        <f>COUNTIF('Fixtures and Results (5)'!D:D,'Setting (5)'!C17)+COUNTIF('Fixtures and Results (5)'!G:G,'Setting (5)'!C17)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(5)'!D16)</f>
        <v>0</v>
      </c>
      <c r="N17" s="132">
        <f t="shared" si="3"/>
        <v>0</v>
      </c>
      <c r="O17" s="132">
        <f>SUMPRODUCT(('Fixtures and Results (5)'!D$3:D$382='Setting (5)'!C17)*('Fixtures and Results (5)'!E$3:E$382&gt;'Fixtures and Results (5)'!F$3:F$382))</f>
        <v>0</v>
      </c>
      <c r="P17" s="132">
        <f>SUMPRODUCT(('Fixtures and Results (5)'!D$3:D$382='Setting (5)'!C17)*('Fixtures and Results (5)'!E$3:E$382='Fixtures and Results (5)'!F$3:F$382)*('Fixtures and Results (5)'!E$3:E$382&lt;&gt;""))</f>
        <v>0</v>
      </c>
      <c r="Q17" s="132">
        <f>SUMPRODUCT(('Fixtures and Results (5)'!D$3:D$382='Setting (5)'!C17)*('Fixtures and Results (5)'!E$3:E$382&lt;'Fixtures and Results (5)'!F$3:F$382))</f>
        <v>0</v>
      </c>
      <c r="R17" s="132">
        <f>SUMIF('Fixtures and Results (5)'!D$3:D$382,'Setting (5)'!C17,'Fixtures and Results (5)'!E$3:E$382)</f>
        <v>0</v>
      </c>
      <c r="S17" s="132">
        <f>SUMIF('Fixtures and Results (5)'!D$3:D$382,'Setting (5)'!C17,'Fixtures and Results (5)'!F$3:F$382)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(5)'!G$3:G$382='Setting (5)'!C17)*('Fixtures and Results (5)'!E$3:E$382&lt;'Fixtures and Results (5)'!F$3:F$382))</f>
        <v>0</v>
      </c>
      <c r="X17" s="132">
        <f>SUMPRODUCT(('Fixtures and Results (5)'!G$3:G$382='Setting (5)'!C17)*('Fixtures and Results (5)'!E$3:E$382='Fixtures and Results (5)'!F$3:F$382)*('Fixtures and Results (5)'!F$3:F$382&lt;&gt;""))</f>
        <v>0</v>
      </c>
      <c r="Y17" s="132">
        <f>SUMPRODUCT(('Fixtures and Results (5)'!G$3:G$382='Setting (5)'!C17)*('Fixtures and Results (5)'!E$3:E$382&gt;'Fixtures and Results (5)'!F$3:F$382))</f>
        <v>0</v>
      </c>
      <c r="Z17" s="132">
        <f>SUMIF('Fixtures and Results (5)'!G$3:G$382,'Setting (5)'!C17,'Fixtures and Results (5)'!F$3:F$382)</f>
        <v>0</v>
      </c>
      <c r="AA17" s="132">
        <f>SUMIF('Fixtures and Results (5)'!G$3:G$382,'Setting (5)'!C17,'Fixtures and Results (5)'!E$3:E$382)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10</v>
      </c>
      <c r="AE17" s="132">
        <f t="shared" si="11"/>
        <v>0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(5)'!D17&lt;&gt;"",'Initial Setup (5)'!E17,0)</f>
        <v>0</v>
      </c>
      <c r="D18" s="136">
        <f t="shared" si="14"/>
        <v>-5</v>
      </c>
      <c r="E18" s="133">
        <f>COUNTIF('Fixtures and Results (5)'!D:D,'Setting (5)'!C18)+COUNTIF('Fixtures and Results (5)'!G:G,'Setting (5)'!C18)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(5)'!D17)</f>
        <v>0</v>
      </c>
      <c r="N18" s="132">
        <f t="shared" si="3"/>
        <v>0</v>
      </c>
      <c r="O18" s="132">
        <f>SUMPRODUCT(('Fixtures and Results (5)'!D$3:D$382='Setting (5)'!C18)*('Fixtures and Results (5)'!E$3:E$382&gt;'Fixtures and Results (5)'!F$3:F$382))</f>
        <v>0</v>
      </c>
      <c r="P18" s="132">
        <f>SUMPRODUCT(('Fixtures and Results (5)'!D$3:D$382='Setting (5)'!C18)*('Fixtures and Results (5)'!E$3:E$382='Fixtures and Results (5)'!F$3:F$382)*('Fixtures and Results (5)'!E$3:E$382&lt;&gt;""))</f>
        <v>0</v>
      </c>
      <c r="Q18" s="132">
        <f>SUMPRODUCT(('Fixtures and Results (5)'!D$3:D$382='Setting (5)'!C18)*('Fixtures and Results (5)'!E$3:E$382&lt;'Fixtures and Results (5)'!F$3:F$382))</f>
        <v>0</v>
      </c>
      <c r="R18" s="132">
        <f>SUMIF('Fixtures and Results (5)'!D$3:D$382,'Setting (5)'!C18,'Fixtures and Results (5)'!E$3:E$382)</f>
        <v>0</v>
      </c>
      <c r="S18" s="132">
        <f>SUMIF('Fixtures and Results (5)'!D$3:D$382,'Setting (5)'!C18,'Fixtures and Results (5)'!F$3:F$382)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(5)'!G$3:G$382='Setting (5)'!C18)*('Fixtures and Results (5)'!E$3:E$382&lt;'Fixtures and Results (5)'!F$3:F$382))</f>
        <v>0</v>
      </c>
      <c r="X18" s="132">
        <f>SUMPRODUCT(('Fixtures and Results (5)'!G$3:G$382='Setting (5)'!C18)*('Fixtures and Results (5)'!E$3:E$382='Fixtures and Results (5)'!F$3:F$382)*('Fixtures and Results (5)'!F$3:F$382&lt;&gt;""))</f>
        <v>0</v>
      </c>
      <c r="Y18" s="132">
        <f>SUMPRODUCT(('Fixtures and Results (5)'!G$3:G$382='Setting (5)'!C18)*('Fixtures and Results (5)'!E$3:E$382&gt;'Fixtures and Results (5)'!F$3:F$382))</f>
        <v>0</v>
      </c>
      <c r="Z18" s="132">
        <f>SUMIF('Fixtures and Results (5)'!G$3:G$382,'Setting (5)'!C18,'Fixtures and Results (5)'!F$3:F$382)</f>
        <v>0</v>
      </c>
      <c r="AA18" s="132">
        <f>SUMIF('Fixtures and Results (5)'!G$3:G$382,'Setting (5)'!C18,'Fixtures and Results (5)'!E$3:E$382)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10</v>
      </c>
      <c r="AE18" s="132">
        <f t="shared" si="11"/>
        <v>0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(5)'!D18&lt;&gt;"",'Initial Setup (5)'!E18,0)</f>
        <v>0</v>
      </c>
      <c r="D19" s="136">
        <f t="shared" si="14"/>
        <v>-6</v>
      </c>
      <c r="E19" s="133">
        <f>COUNTIF('Fixtures and Results (5)'!D:D,'Setting (5)'!C19)+COUNTIF('Fixtures and Results (5)'!G:G,'Setting (5)'!C19)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(5)'!D18)</f>
        <v>0</v>
      </c>
      <c r="N19" s="132">
        <f t="shared" si="3"/>
        <v>0</v>
      </c>
      <c r="O19" s="132">
        <f>SUMPRODUCT(('Fixtures and Results (5)'!D$3:D$382='Setting (5)'!C19)*('Fixtures and Results (5)'!E$3:E$382&gt;'Fixtures and Results (5)'!F$3:F$382))</f>
        <v>0</v>
      </c>
      <c r="P19" s="132">
        <f>SUMPRODUCT(('Fixtures and Results (5)'!D$3:D$382='Setting (5)'!C19)*('Fixtures and Results (5)'!E$3:E$382='Fixtures and Results (5)'!F$3:F$382)*('Fixtures and Results (5)'!E$3:E$382&lt;&gt;""))</f>
        <v>0</v>
      </c>
      <c r="Q19" s="132">
        <f>SUMPRODUCT(('Fixtures and Results (5)'!D$3:D$382='Setting (5)'!C19)*('Fixtures and Results (5)'!E$3:E$382&lt;'Fixtures and Results (5)'!F$3:F$382))</f>
        <v>0</v>
      </c>
      <c r="R19" s="132">
        <f>SUMIF('Fixtures and Results (5)'!D$3:D$382,'Setting (5)'!C19,'Fixtures and Results (5)'!E$3:E$382)</f>
        <v>0</v>
      </c>
      <c r="S19" s="132">
        <f>SUMIF('Fixtures and Results (5)'!D$3:D$382,'Setting (5)'!C19,'Fixtures and Results (5)'!F$3:F$382)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(5)'!G$3:G$382='Setting (5)'!C19)*('Fixtures and Results (5)'!E$3:E$382&lt;'Fixtures and Results (5)'!F$3:F$382))</f>
        <v>0</v>
      </c>
      <c r="X19" s="132">
        <f>SUMPRODUCT(('Fixtures and Results (5)'!G$3:G$382='Setting (5)'!C19)*('Fixtures and Results (5)'!E$3:E$382='Fixtures and Results (5)'!F$3:F$382)*('Fixtures and Results (5)'!F$3:F$382&lt;&gt;""))</f>
        <v>0</v>
      </c>
      <c r="Y19" s="132">
        <f>SUMPRODUCT(('Fixtures and Results (5)'!G$3:G$382='Setting (5)'!C19)*('Fixtures and Results (5)'!E$3:E$382&gt;'Fixtures and Results (5)'!F$3:F$382))</f>
        <v>0</v>
      </c>
      <c r="Z19" s="132">
        <f>SUMIF('Fixtures and Results (5)'!G$3:G$382,'Setting (5)'!C19,'Fixtures and Results (5)'!F$3:F$382)</f>
        <v>0</v>
      </c>
      <c r="AA19" s="132">
        <f>SUMIF('Fixtures and Results (5)'!G$3:G$382,'Setting (5)'!C19,'Fixtures and Results (5)'!E$3:E$382)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10</v>
      </c>
      <c r="AE19" s="132">
        <f t="shared" si="11"/>
        <v>0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(5)'!D19&lt;&gt;"",'Initial Setup (5)'!E19,0)</f>
        <v>0</v>
      </c>
      <c r="D20" s="136">
        <f t="shared" si="14"/>
        <v>-7</v>
      </c>
      <c r="E20" s="133">
        <f>COUNTIF('Fixtures and Results (5)'!D:D,'Setting (5)'!C20)+COUNTIF('Fixtures and Results (5)'!G:G,'Setting (5)'!C20)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(5)'!D19)</f>
        <v>0</v>
      </c>
      <c r="N20" s="132">
        <f t="shared" si="3"/>
        <v>0</v>
      </c>
      <c r="O20" s="132">
        <f>SUMPRODUCT(('Fixtures and Results (5)'!D$3:D$382='Setting (5)'!C20)*('Fixtures and Results (5)'!E$3:E$382&gt;'Fixtures and Results (5)'!F$3:F$382))</f>
        <v>0</v>
      </c>
      <c r="P20" s="132">
        <f>SUMPRODUCT(('Fixtures and Results (5)'!D$3:D$382='Setting (5)'!C20)*('Fixtures and Results (5)'!E$3:E$382='Fixtures and Results (5)'!F$3:F$382)*('Fixtures and Results (5)'!E$3:E$382&lt;&gt;""))</f>
        <v>0</v>
      </c>
      <c r="Q20" s="132">
        <f>SUMPRODUCT(('Fixtures and Results (5)'!D$3:D$382='Setting (5)'!C20)*('Fixtures and Results (5)'!E$3:E$382&lt;'Fixtures and Results (5)'!F$3:F$382))</f>
        <v>0</v>
      </c>
      <c r="R20" s="132">
        <f>SUMIF('Fixtures and Results (5)'!D$3:D$382,'Setting (5)'!C20,'Fixtures and Results (5)'!E$3:E$382)</f>
        <v>0</v>
      </c>
      <c r="S20" s="132">
        <f>SUMIF('Fixtures and Results (5)'!D$3:D$382,'Setting (5)'!C20,'Fixtures and Results (5)'!F$3:F$382)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(5)'!G$3:G$382='Setting (5)'!C20)*('Fixtures and Results (5)'!E$3:E$382&lt;'Fixtures and Results (5)'!F$3:F$382))</f>
        <v>0</v>
      </c>
      <c r="X20" s="132">
        <f>SUMPRODUCT(('Fixtures and Results (5)'!G$3:G$382='Setting (5)'!C20)*('Fixtures and Results (5)'!E$3:E$382='Fixtures and Results (5)'!F$3:F$382)*('Fixtures and Results (5)'!F$3:F$382&lt;&gt;""))</f>
        <v>0</v>
      </c>
      <c r="Y20" s="132">
        <f>SUMPRODUCT(('Fixtures and Results (5)'!G$3:G$382='Setting (5)'!C20)*('Fixtures and Results (5)'!E$3:E$382&gt;'Fixtures and Results (5)'!F$3:F$382))</f>
        <v>0</v>
      </c>
      <c r="Z20" s="132">
        <f>SUMIF('Fixtures and Results (5)'!G$3:G$382,'Setting (5)'!C20,'Fixtures and Results (5)'!F$3:F$382)</f>
        <v>0</v>
      </c>
      <c r="AA20" s="132">
        <f>SUMIF('Fixtures and Results (5)'!G$3:G$382,'Setting (5)'!C20,'Fixtures and Results (5)'!E$3:E$382)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10</v>
      </c>
      <c r="AE20" s="132">
        <f t="shared" si="11"/>
        <v>0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(5)'!D20&lt;&gt;"",'Initial Setup (5)'!E20,0)</f>
        <v>0</v>
      </c>
      <c r="D21" s="136">
        <f t="shared" si="14"/>
        <v>-8</v>
      </c>
      <c r="E21" s="133">
        <f>COUNTIF('Fixtures and Results (5)'!D:D,'Setting (5)'!C21)+COUNTIF('Fixtures and Results (5)'!G:G,'Setting (5)'!C21)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(5)'!D20)</f>
        <v>0</v>
      </c>
      <c r="N21" s="132">
        <f t="shared" si="3"/>
        <v>0</v>
      </c>
      <c r="O21" s="132">
        <f>SUMPRODUCT(('Fixtures and Results (5)'!D$3:D$382='Setting (5)'!C21)*('Fixtures and Results (5)'!E$3:E$382&gt;'Fixtures and Results (5)'!F$3:F$382))</f>
        <v>0</v>
      </c>
      <c r="P21" s="132">
        <f>SUMPRODUCT(('Fixtures and Results (5)'!D$3:D$382='Setting (5)'!C21)*('Fixtures and Results (5)'!E$3:E$382='Fixtures and Results (5)'!F$3:F$382)*('Fixtures and Results (5)'!E$3:E$382&lt;&gt;""))</f>
        <v>0</v>
      </c>
      <c r="Q21" s="132">
        <f>SUMPRODUCT(('Fixtures and Results (5)'!D$3:D$382='Setting (5)'!C21)*('Fixtures and Results (5)'!E$3:E$382&lt;'Fixtures and Results (5)'!F$3:F$382))</f>
        <v>0</v>
      </c>
      <c r="R21" s="132">
        <f>SUMIF('Fixtures and Results (5)'!D$3:D$382,'Setting (5)'!C21,'Fixtures and Results (5)'!E$3:E$382)</f>
        <v>0</v>
      </c>
      <c r="S21" s="132">
        <f>SUMIF('Fixtures and Results (5)'!D$3:D$382,'Setting (5)'!C21,'Fixtures and Results (5)'!F$3:F$382)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(5)'!G$3:G$382='Setting (5)'!C21)*('Fixtures and Results (5)'!E$3:E$382&lt;'Fixtures and Results (5)'!F$3:F$382))</f>
        <v>0</v>
      </c>
      <c r="X21" s="132">
        <f>SUMPRODUCT(('Fixtures and Results (5)'!G$3:G$382='Setting (5)'!C21)*('Fixtures and Results (5)'!E$3:E$382='Fixtures and Results (5)'!F$3:F$382)*('Fixtures and Results (5)'!F$3:F$382&lt;&gt;""))</f>
        <v>0</v>
      </c>
      <c r="Y21" s="132">
        <f>SUMPRODUCT(('Fixtures and Results (5)'!G$3:G$382='Setting (5)'!C21)*('Fixtures and Results (5)'!E$3:E$382&gt;'Fixtures and Results (5)'!F$3:F$382))</f>
        <v>0</v>
      </c>
      <c r="Z21" s="132">
        <f>SUMIF('Fixtures and Results (5)'!G$3:G$382,'Setting (5)'!C21,'Fixtures and Results (5)'!F$3:F$382)</f>
        <v>0</v>
      </c>
      <c r="AA21" s="132">
        <f>SUMIF('Fixtures and Results (5)'!G$3:G$382,'Setting (5)'!C21,'Fixtures and Results (5)'!E$3:E$382)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10</v>
      </c>
      <c r="AE21" s="132">
        <f t="shared" si="11"/>
        <v>0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(5)'!D21&lt;&gt;"",'Initial Setup (5)'!E21,0)</f>
        <v>0</v>
      </c>
      <c r="D22" s="136">
        <f t="shared" si="14"/>
        <v>-9</v>
      </c>
      <c r="E22" s="133">
        <f>COUNTIF('Fixtures and Results (5)'!D:D,'Setting (5)'!C22)+COUNTIF('Fixtures and Results (5)'!G:G,'Setting (5)'!C22)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(5)'!D21)</f>
        <v>0</v>
      </c>
      <c r="N22" s="132">
        <f t="shared" si="3"/>
        <v>0</v>
      </c>
      <c r="O22" s="132">
        <f>SUMPRODUCT(('Fixtures and Results (5)'!D$3:D$382='Setting (5)'!C22)*('Fixtures and Results (5)'!E$3:E$382&gt;'Fixtures and Results (5)'!F$3:F$382))</f>
        <v>0</v>
      </c>
      <c r="P22" s="132">
        <f>SUMPRODUCT(('Fixtures and Results (5)'!D$3:D$382='Setting (5)'!C22)*('Fixtures and Results (5)'!E$3:E$382='Fixtures and Results (5)'!F$3:F$382)*('Fixtures and Results (5)'!E$3:E$382&lt;&gt;""))</f>
        <v>0</v>
      </c>
      <c r="Q22" s="132">
        <f>SUMPRODUCT(('Fixtures and Results (5)'!D$3:D$382='Setting (5)'!C22)*('Fixtures and Results (5)'!E$3:E$382&lt;'Fixtures and Results (5)'!F$3:F$382))</f>
        <v>0</v>
      </c>
      <c r="R22" s="132">
        <f>SUMIF('Fixtures and Results (5)'!D$3:D$382,'Setting (5)'!C22,'Fixtures and Results (5)'!E$3:E$382)</f>
        <v>0</v>
      </c>
      <c r="S22" s="132">
        <f>SUMIF('Fixtures and Results (5)'!D$3:D$382,'Setting (5)'!C22,'Fixtures and Results (5)'!F$3:F$382)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(5)'!G$3:G$382='Setting (5)'!C22)*('Fixtures and Results (5)'!E$3:E$382&lt;'Fixtures and Results (5)'!F$3:F$382))</f>
        <v>0</v>
      </c>
      <c r="X22" s="132">
        <f>SUMPRODUCT(('Fixtures and Results (5)'!G$3:G$382='Setting (5)'!C22)*('Fixtures and Results (5)'!E$3:E$382='Fixtures and Results (5)'!F$3:F$382)*('Fixtures and Results (5)'!F$3:F$382&lt;&gt;""))</f>
        <v>0</v>
      </c>
      <c r="Y22" s="132">
        <f>SUMPRODUCT(('Fixtures and Results (5)'!G$3:G$382='Setting (5)'!C22)*('Fixtures and Results (5)'!E$3:E$382&gt;'Fixtures and Results (5)'!F$3:F$382))</f>
        <v>0</v>
      </c>
      <c r="Z22" s="132">
        <f>SUMIF('Fixtures and Results (5)'!G$3:G$382,'Setting (5)'!C22,'Fixtures and Results (5)'!F$3:F$382)</f>
        <v>0</v>
      </c>
      <c r="AA22" s="132">
        <f>SUMIF('Fixtures and Results (5)'!G$3:G$382,'Setting (5)'!C22,'Fixtures and Results (5)'!E$3:E$382)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10</v>
      </c>
      <c r="AE22" s="132">
        <f t="shared" si="11"/>
        <v>0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(5)'!D22&lt;&gt;"",'Initial Setup (5)'!E22,0)</f>
        <v>0</v>
      </c>
      <c r="D23" s="136">
        <f t="shared" si="14"/>
        <v>-10</v>
      </c>
      <c r="E23" s="133">
        <f>COUNTIF('Fixtures and Results (5)'!D:D,'Setting (5)'!C23)+COUNTIF('Fixtures and Results (5)'!G:G,'Setting (5)'!C23)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(5)'!D22)</f>
        <v>0</v>
      </c>
      <c r="N23" s="132">
        <f t="shared" si="3"/>
        <v>0</v>
      </c>
      <c r="O23" s="132">
        <f>SUMPRODUCT(('Fixtures and Results (5)'!D$3:D$382='Setting (5)'!C23)*('Fixtures and Results (5)'!E$3:E$382&gt;'Fixtures and Results (5)'!F$3:F$382))</f>
        <v>0</v>
      </c>
      <c r="P23" s="132">
        <f>SUMPRODUCT(('Fixtures and Results (5)'!D$3:D$382='Setting (5)'!C23)*('Fixtures and Results (5)'!E$3:E$382='Fixtures and Results (5)'!F$3:F$382)*('Fixtures and Results (5)'!E$3:E$382&lt;&gt;""))</f>
        <v>0</v>
      </c>
      <c r="Q23" s="132">
        <f>SUMPRODUCT(('Fixtures and Results (5)'!D$3:D$382='Setting (5)'!C23)*('Fixtures and Results (5)'!E$3:E$382&lt;'Fixtures and Results (5)'!F$3:F$382))</f>
        <v>0</v>
      </c>
      <c r="R23" s="132">
        <f>SUMIF('Fixtures and Results (5)'!D$3:D$382,'Setting (5)'!C23,'Fixtures and Results (5)'!E$3:E$382)</f>
        <v>0</v>
      </c>
      <c r="S23" s="132">
        <f>SUMIF('Fixtures and Results (5)'!D$3:D$382,'Setting (5)'!C23,'Fixtures and Results (5)'!F$3:F$382)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(5)'!G$3:G$382='Setting (5)'!C23)*('Fixtures and Results (5)'!E$3:E$382&lt;'Fixtures and Results (5)'!F$3:F$382))</f>
        <v>0</v>
      </c>
      <c r="X23" s="132">
        <f>SUMPRODUCT(('Fixtures and Results (5)'!G$3:G$382='Setting (5)'!C23)*('Fixtures and Results (5)'!E$3:E$382='Fixtures and Results (5)'!F$3:F$382)*('Fixtures and Results (5)'!F$3:F$382&lt;&gt;""))</f>
        <v>0</v>
      </c>
      <c r="Y23" s="132">
        <f>SUMPRODUCT(('Fixtures and Results (5)'!G$3:G$382='Setting (5)'!C23)*('Fixtures and Results (5)'!E$3:E$382&gt;'Fixtures and Results (5)'!F$3:F$382))</f>
        <v>0</v>
      </c>
      <c r="Z23" s="132">
        <f>SUMIF('Fixtures and Results (5)'!G$3:G$382,'Setting (5)'!C23,'Fixtures and Results (5)'!F$3:F$382)</f>
        <v>0</v>
      </c>
      <c r="AA23" s="132">
        <f>SUMIF('Fixtures and Results (5)'!G$3:G$382,'Setting (5)'!C23,'Fixtures and Results (5)'!E$3:E$382)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10</v>
      </c>
      <c r="AE23" s="132">
        <f t="shared" si="11"/>
        <v>0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(5)'!D23&lt;&gt;"",'Initial Setup (5)'!E23,0)</f>
        <v>0</v>
      </c>
      <c r="D24" s="136">
        <f t="shared" si="14"/>
        <v>-11</v>
      </c>
      <c r="E24" s="133">
        <f>COUNTIF('Fixtures and Results (5)'!D:D,'Setting (5)'!C24)+COUNTIF('Fixtures and Results (5)'!G:G,'Setting (5)'!C24)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(5)'!D23)</f>
        <v>0</v>
      </c>
      <c r="N24" s="132">
        <f>O24+P24+Q24</f>
        <v>0</v>
      </c>
      <c r="O24" s="132">
        <f>SUMPRODUCT(('Fixtures and Results (5)'!D$3:D$382='Setting (5)'!C24)*('Fixtures and Results (5)'!E$3:E$382&gt;'Fixtures and Results (5)'!F$3:F$382))</f>
        <v>0</v>
      </c>
      <c r="P24" s="132">
        <f>SUMPRODUCT(('Fixtures and Results (5)'!D$3:D$382='Setting (5)'!C24)*('Fixtures and Results (5)'!E$3:E$382='Fixtures and Results (5)'!F$3:F$382)*('Fixtures and Results (5)'!E$3:E$382&lt;&gt;""))</f>
        <v>0</v>
      </c>
      <c r="Q24" s="132">
        <f>SUMPRODUCT(('Fixtures and Results (5)'!D$3:D$382='Setting (5)'!C24)*('Fixtures and Results (5)'!E$3:E$382&lt;'Fixtures and Results (5)'!F$3:F$382))</f>
        <v>0</v>
      </c>
      <c r="R24" s="132">
        <f>SUMIF('Fixtures and Results (5)'!D$3:D$382,'Setting (5)'!C24,'Fixtures and Results (5)'!E$3:E$382)</f>
        <v>0</v>
      </c>
      <c r="S24" s="132">
        <f>SUMIF('Fixtures and Results (5)'!D$3:D$382,'Setting (5)'!C24,'Fixtures and Results (5)'!F$3:F$382)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(5)'!G$3:G$382='Setting (5)'!C24)*('Fixtures and Results (5)'!E$3:E$382&lt;'Fixtures and Results (5)'!F$3:F$382))</f>
        <v>0</v>
      </c>
      <c r="X24" s="132">
        <f>SUMPRODUCT(('Fixtures and Results (5)'!G$3:G$382='Setting (5)'!C24)*('Fixtures and Results (5)'!E$3:E$382='Fixtures and Results (5)'!F$3:F$382)*('Fixtures and Results (5)'!F$3:F$382&lt;&gt;""))</f>
        <v>0</v>
      </c>
      <c r="Y24" s="132">
        <f>SUMPRODUCT(('Fixtures and Results (5)'!G$3:G$382='Setting (5)'!C24)*('Fixtures and Results (5)'!E$3:E$382&gt;'Fixtures and Results (5)'!F$3:F$382))</f>
        <v>0</v>
      </c>
      <c r="Z24" s="132">
        <f>SUMIF('Fixtures and Results (5)'!G$3:G$382,'Setting (5)'!C24,'Fixtures and Results (5)'!F$3:F$382)</f>
        <v>0</v>
      </c>
      <c r="AA24" s="132">
        <f>SUMIF('Fixtures and Results (5)'!G$3:G$382,'Setting (5)'!C24,'Fixtures and Results (5)'!E$3:E$382)</f>
        <v>0</v>
      </c>
      <c r="AB24" s="132">
        <f>Z24-AA24</f>
        <v>0</v>
      </c>
      <c r="AC24" s="132">
        <f>W24*3+X24*1</f>
        <v>0</v>
      </c>
      <c r="AD24" s="132">
        <f t="shared" si="10"/>
        <v>10</v>
      </c>
      <c r="AE24" s="132">
        <f t="shared" si="11"/>
        <v>0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(5)'!D24&lt;&gt;"",'Initial Setup (5)'!E24,0)</f>
        <v>0</v>
      </c>
      <c r="D25" s="136">
        <f t="shared" si="14"/>
        <v>-12</v>
      </c>
      <c r="E25" s="133">
        <f>COUNTIF('Fixtures and Results (5)'!D:D,'Setting (5)'!C25)+COUNTIF('Fixtures and Results (5)'!G:G,'Setting (5)'!C25)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(5)'!D24)</f>
        <v>0</v>
      </c>
      <c r="N25" s="132">
        <f>O25+P25+Q25</f>
        <v>0</v>
      </c>
      <c r="O25" s="132">
        <f>SUMPRODUCT(('Fixtures and Results (5)'!D$3:D$382='Setting (5)'!C25)*('Fixtures and Results (5)'!E$3:E$382&gt;'Fixtures and Results (5)'!F$3:F$382))</f>
        <v>0</v>
      </c>
      <c r="P25" s="132">
        <f>SUMPRODUCT(('Fixtures and Results (5)'!D$3:D$382='Setting (5)'!C25)*('Fixtures and Results (5)'!E$3:E$382='Fixtures and Results (5)'!F$3:F$382)*('Fixtures and Results (5)'!E$3:E$382&lt;&gt;""))</f>
        <v>0</v>
      </c>
      <c r="Q25" s="132">
        <f>SUMPRODUCT(('Fixtures and Results (5)'!D$3:D$382='Setting (5)'!C25)*('Fixtures and Results (5)'!E$3:E$382&lt;'Fixtures and Results (5)'!F$3:F$382))</f>
        <v>0</v>
      </c>
      <c r="R25" s="132">
        <f>SUMIF('Fixtures and Results (5)'!D$3:D$382,'Setting (5)'!C25,'Fixtures and Results (5)'!E$3:E$382)</f>
        <v>0</v>
      </c>
      <c r="S25" s="132">
        <f>SUMIF('Fixtures and Results (5)'!D$3:D$382,'Setting (5)'!C25,'Fixtures and Results (5)'!F$3:F$382)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(5)'!G$3:G$382='Setting (5)'!C25)*('Fixtures and Results (5)'!E$3:E$382&lt;'Fixtures and Results (5)'!F$3:F$382))</f>
        <v>0</v>
      </c>
      <c r="X25" s="132">
        <f>SUMPRODUCT(('Fixtures and Results (5)'!G$3:G$382='Setting (5)'!C25)*('Fixtures and Results (5)'!E$3:E$382='Fixtures and Results (5)'!F$3:F$382)*('Fixtures and Results (5)'!F$3:F$382&lt;&gt;""))</f>
        <v>0</v>
      </c>
      <c r="Y25" s="132">
        <f>SUMPRODUCT(('Fixtures and Results (5)'!G$3:G$382='Setting (5)'!C25)*('Fixtures and Results (5)'!E$3:E$382&gt;'Fixtures and Results (5)'!F$3:F$382))</f>
        <v>0</v>
      </c>
      <c r="Z25" s="132">
        <f>SUMIF('Fixtures and Results (5)'!G$3:G$382,'Setting (5)'!C25,'Fixtures and Results (5)'!F$3:F$382)</f>
        <v>0</v>
      </c>
      <c r="AA25" s="132">
        <f>SUMIF('Fixtures and Results (5)'!G$3:G$382,'Setting (5)'!C25,'Fixtures and Results (5)'!E$3:E$382)</f>
        <v>0</v>
      </c>
      <c r="AB25" s="132">
        <f>Z25-AA25</f>
        <v>0</v>
      </c>
      <c r="AC25" s="132">
        <f>W25*3+X25*1</f>
        <v>0</v>
      </c>
      <c r="AD25" s="132">
        <f t="shared" si="10"/>
        <v>10</v>
      </c>
      <c r="AE25" s="132">
        <f t="shared" si="11"/>
        <v>0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(5)'!D25&lt;&gt;"",'Initial Setup (5)'!E25,0)</f>
        <v>0</v>
      </c>
      <c r="D26" s="136">
        <f t="shared" si="14"/>
        <v>-13</v>
      </c>
      <c r="E26" s="133">
        <f>COUNTIF('Fixtures and Results (5)'!D:D,'Setting (5)'!C26)+COUNTIF('Fixtures and Results (5)'!G:G,'Setting (5)'!C26)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(5)'!D25)</f>
        <v>0</v>
      </c>
      <c r="N26" s="132">
        <f>O26+P26+Q26</f>
        <v>0</v>
      </c>
      <c r="O26" s="132">
        <f>SUMPRODUCT(('Fixtures and Results (5)'!D$3:D$382='Setting (5)'!C26)*('Fixtures and Results (5)'!E$3:E$382&gt;'Fixtures and Results (5)'!F$3:F$382))</f>
        <v>0</v>
      </c>
      <c r="P26" s="132">
        <f>SUMPRODUCT(('Fixtures and Results (5)'!D$3:D$382='Setting (5)'!C26)*('Fixtures and Results (5)'!E$3:E$382='Fixtures and Results (5)'!F$3:F$382)*('Fixtures and Results (5)'!E$3:E$382&lt;&gt;""))</f>
        <v>0</v>
      </c>
      <c r="Q26" s="132">
        <f>SUMPRODUCT(('Fixtures and Results (5)'!D$3:D$382='Setting (5)'!C26)*('Fixtures and Results (5)'!E$3:E$382&lt;'Fixtures and Results (5)'!F$3:F$382))</f>
        <v>0</v>
      </c>
      <c r="R26" s="132">
        <f>SUMIF('Fixtures and Results (5)'!D$3:D$382,'Setting (5)'!C26,'Fixtures and Results (5)'!E$3:E$382)</f>
        <v>0</v>
      </c>
      <c r="S26" s="132">
        <f>SUMIF('Fixtures and Results (5)'!D$3:D$382,'Setting (5)'!C26,'Fixtures and Results (5)'!F$3:F$382)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(5)'!G$3:G$382='Setting (5)'!C26)*('Fixtures and Results (5)'!E$3:E$382&lt;'Fixtures and Results (5)'!F$3:F$382))</f>
        <v>0</v>
      </c>
      <c r="X26" s="132">
        <f>SUMPRODUCT(('Fixtures and Results (5)'!G$3:G$382='Setting (5)'!C26)*('Fixtures and Results (5)'!E$3:E$382='Fixtures and Results (5)'!F$3:F$382)*('Fixtures and Results (5)'!F$3:F$382&lt;&gt;""))</f>
        <v>0</v>
      </c>
      <c r="Y26" s="132">
        <f>SUMPRODUCT(('Fixtures and Results (5)'!G$3:G$382='Setting (5)'!C26)*('Fixtures and Results (5)'!E$3:E$382&gt;'Fixtures and Results (5)'!F$3:F$382))</f>
        <v>0</v>
      </c>
      <c r="Z26" s="132">
        <f>SUMIF('Fixtures and Results (5)'!G$3:G$382,'Setting (5)'!C26,'Fixtures and Results (5)'!F$3:F$382)</f>
        <v>0</v>
      </c>
      <c r="AA26" s="132">
        <f>SUMIF('Fixtures and Results (5)'!G$3:G$382,'Setting (5)'!C26,'Fixtures and Results (5)'!E$3:E$382)</f>
        <v>0</v>
      </c>
      <c r="AB26" s="132">
        <f>Z26-AA26</f>
        <v>0</v>
      </c>
      <c r="AC26" s="132">
        <f>W26*3+X26*1</f>
        <v>0</v>
      </c>
      <c r="AD26" s="132">
        <f t="shared" si="10"/>
        <v>10</v>
      </c>
      <c r="AE26" s="132">
        <f t="shared" si="11"/>
        <v>0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(5)'!D26&lt;&gt;"",'Initial Setup (5)'!E26,0)</f>
        <v>0</v>
      </c>
      <c r="D27" s="136">
        <f t="shared" si="14"/>
        <v>-14</v>
      </c>
      <c r="E27" s="133">
        <f>COUNTIF('Fixtures and Results (5)'!D:D,'Setting (5)'!C27)+COUNTIF('Fixtures and Results (5)'!G:G,'Setting (5)'!C27)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(5)'!D26)</f>
        <v>0</v>
      </c>
      <c r="N27" s="132">
        <f>O27+P27+Q27</f>
        <v>0</v>
      </c>
      <c r="O27" s="132">
        <f>SUMPRODUCT(('Fixtures and Results (5)'!D$3:D$382='Setting (5)'!C27)*('Fixtures and Results (5)'!E$3:E$382&gt;'Fixtures and Results (5)'!F$3:F$382))</f>
        <v>0</v>
      </c>
      <c r="P27" s="132">
        <f>SUMPRODUCT(('Fixtures and Results (5)'!D$3:D$382='Setting (5)'!C27)*('Fixtures and Results (5)'!E$3:E$382='Fixtures and Results (5)'!F$3:F$382)*('Fixtures and Results (5)'!E$3:E$382&lt;&gt;""))</f>
        <v>0</v>
      </c>
      <c r="Q27" s="132">
        <f>SUMPRODUCT(('Fixtures and Results (5)'!D$3:D$382='Setting (5)'!C27)*('Fixtures and Results (5)'!E$3:E$382&lt;'Fixtures and Results (5)'!F$3:F$382))</f>
        <v>0</v>
      </c>
      <c r="R27" s="132">
        <f>SUMIF('Fixtures and Results (5)'!D$3:D$382,'Setting (5)'!C27,'Fixtures and Results (5)'!E$3:E$382)</f>
        <v>0</v>
      </c>
      <c r="S27" s="132">
        <f>SUMIF('Fixtures and Results (5)'!D$3:D$382,'Setting (5)'!C27,'Fixtures and Results (5)'!F$3:F$382)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(5)'!G$3:G$382='Setting (5)'!C27)*('Fixtures and Results (5)'!E$3:E$382&lt;'Fixtures and Results (5)'!F$3:F$382))</f>
        <v>0</v>
      </c>
      <c r="X27" s="132">
        <f>SUMPRODUCT(('Fixtures and Results (5)'!G$3:G$382='Setting (5)'!C27)*('Fixtures and Results (5)'!E$3:E$382='Fixtures and Results (5)'!F$3:F$382)*('Fixtures and Results (5)'!F$3:F$382&lt;&gt;""))</f>
        <v>0</v>
      </c>
      <c r="Y27" s="132">
        <f>SUMPRODUCT(('Fixtures and Results (5)'!G$3:G$382='Setting (5)'!C27)*('Fixtures and Results (5)'!E$3:E$382&gt;'Fixtures and Results (5)'!F$3:F$382))</f>
        <v>0</v>
      </c>
      <c r="Z27" s="132">
        <f>SUMIF('Fixtures and Results (5)'!G$3:G$382,'Setting (5)'!C27,'Fixtures and Results (5)'!F$3:F$382)</f>
        <v>0</v>
      </c>
      <c r="AA27" s="132">
        <f>SUMIF('Fixtures and Results (5)'!G$3:G$382,'Setting (5)'!C27,'Fixtures and Results (5)'!E$3:E$382)</f>
        <v>0</v>
      </c>
      <c r="AB27" s="132">
        <f>Z27-AA27</f>
        <v>0</v>
      </c>
      <c r="AC27" s="132">
        <f>W27*3+X27*1</f>
        <v>0</v>
      </c>
      <c r="AD27" s="132">
        <f t="shared" si="10"/>
        <v>10</v>
      </c>
      <c r="AE27" s="132">
        <f t="shared" si="11"/>
        <v>0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G88"/>
  <sheetViews>
    <sheetView topLeftCell="M28" zoomScale="70" zoomScaleNormal="70" zoomScalePageLayoutView="50" workbookViewId="0">
      <selection activeCell="P40" sqref="P40"/>
    </sheetView>
  </sheetViews>
  <sheetFormatPr defaultColWidth="10.875" defaultRowHeight="12"/>
  <cols>
    <col min="1" max="1" width="4" style="1" customWidth="1"/>
    <col min="2" max="2" width="7.375" style="1" customWidth="1"/>
    <col min="3" max="3" width="2.375" style="1" customWidth="1"/>
    <col min="4" max="4" width="4.125" style="2" bestFit="1" customWidth="1"/>
    <col min="5" max="5" width="6.5" style="1" customWidth="1"/>
    <col min="6" max="6" width="5.125" style="1" customWidth="1"/>
    <col min="7" max="7" width="18.625" style="1" customWidth="1"/>
    <col min="8" max="9" width="3.375" style="2" customWidth="1"/>
    <col min="10" max="10" width="18.625" style="1" customWidth="1"/>
    <col min="11" max="11" width="4.125" style="2" bestFit="1" customWidth="1"/>
    <col min="12" max="12" width="6.5" style="1" customWidth="1"/>
    <col min="13" max="13" width="5.125" style="1" customWidth="1"/>
    <col min="14" max="14" width="18.625" style="1" customWidth="1"/>
    <col min="15" max="16" width="3.375" style="1" customWidth="1"/>
    <col min="17" max="17" width="18.625" style="1" customWidth="1"/>
    <col min="18" max="18" width="4.125" style="2" bestFit="1" customWidth="1"/>
    <col min="19" max="19" width="6.5" style="1" customWidth="1"/>
    <col min="20" max="20" width="5.125" style="1" customWidth="1"/>
    <col min="21" max="21" width="18.625" style="1" customWidth="1"/>
    <col min="22" max="23" width="3.375" style="1" customWidth="1"/>
    <col min="24" max="24" width="18.625" style="1" customWidth="1"/>
    <col min="25" max="25" width="4.125" style="2" bestFit="1" customWidth="1"/>
    <col min="26" max="26" width="6.5" style="1" customWidth="1"/>
    <col min="27" max="27" width="5.125" style="1" customWidth="1"/>
    <col min="28" max="28" width="18.625" style="1" customWidth="1"/>
    <col min="29" max="30" width="3.375" style="1" customWidth="1"/>
    <col min="31" max="31" width="18.625" style="1" customWidth="1"/>
    <col min="32" max="32" width="4.125" style="2" bestFit="1" customWidth="1"/>
    <col min="33" max="33" width="6.5" style="1" customWidth="1"/>
    <col min="34" max="34" width="5.125" style="1" customWidth="1"/>
    <col min="35" max="35" width="18.625" style="1" customWidth="1"/>
    <col min="36" max="37" width="3.375" style="1" customWidth="1"/>
    <col min="38" max="38" width="18.625" style="1" customWidth="1"/>
    <col min="39" max="39" width="4.125" style="2" bestFit="1" customWidth="1"/>
    <col min="40" max="40" width="6.5" style="1" customWidth="1"/>
    <col min="41" max="41" width="5.125" style="1" customWidth="1"/>
    <col min="42" max="42" width="18.625" style="1" customWidth="1"/>
    <col min="43" max="44" width="3.375" style="1" customWidth="1"/>
    <col min="45" max="45" width="18.625" style="1" customWidth="1"/>
    <col min="46" max="46" width="4.125" style="2" bestFit="1" customWidth="1"/>
    <col min="47" max="47" width="6.5" style="1" customWidth="1"/>
    <col min="48" max="48" width="5.125" style="1" customWidth="1"/>
    <col min="49" max="49" width="18.625" style="1" customWidth="1"/>
    <col min="50" max="51" width="3.375" style="1" customWidth="1"/>
    <col min="52" max="52" width="18.625" style="1" customWidth="1"/>
    <col min="53" max="53" width="4.125" style="2" bestFit="1" customWidth="1"/>
    <col min="54" max="54" width="6.5" style="1" customWidth="1"/>
    <col min="55" max="55" width="5.125" style="1" customWidth="1"/>
    <col min="56" max="56" width="18.625" style="1" customWidth="1"/>
    <col min="57" max="58" width="3.375" style="1" customWidth="1"/>
    <col min="59" max="59" width="18.625" style="1" customWidth="1"/>
    <col min="60" max="60" width="4.875" style="1" customWidth="1"/>
    <col min="61" max="16384" width="10.875" style="1"/>
  </cols>
  <sheetData>
    <row r="2" spans="2:59" ht="66" customHeight="1">
      <c r="D2" s="287" t="s">
        <v>59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</row>
    <row r="3" spans="2:59" ht="17.100000000000001" customHeight="1" thickBot="1"/>
    <row r="4" spans="2:59" s="7" customFormat="1" ht="41.1" customHeight="1" thickTop="1">
      <c r="B4" s="231" t="s">
        <v>18</v>
      </c>
      <c r="D4" s="277" t="s">
        <v>9</v>
      </c>
      <c r="E4" s="271"/>
      <c r="F4" s="271"/>
      <c r="G4" s="271"/>
      <c r="H4" s="271"/>
      <c r="I4" s="271"/>
      <c r="J4" s="278"/>
      <c r="K4" s="268" t="s">
        <v>8</v>
      </c>
      <c r="L4" s="269"/>
      <c r="M4" s="269"/>
      <c r="N4" s="269"/>
      <c r="O4" s="269"/>
      <c r="P4" s="269"/>
      <c r="Q4" s="270"/>
      <c r="R4" s="271" t="s">
        <v>7</v>
      </c>
      <c r="S4" s="271"/>
      <c r="T4" s="271"/>
      <c r="U4" s="271"/>
      <c r="V4" s="271"/>
      <c r="W4" s="271"/>
      <c r="X4" s="271"/>
      <c r="Y4" s="268" t="s">
        <v>6</v>
      </c>
      <c r="Z4" s="269"/>
      <c r="AA4" s="269"/>
      <c r="AB4" s="269"/>
      <c r="AC4" s="269"/>
      <c r="AD4" s="269"/>
      <c r="AE4" s="270"/>
      <c r="AF4" s="271" t="s">
        <v>5</v>
      </c>
      <c r="AG4" s="271"/>
      <c r="AH4" s="271"/>
      <c r="AI4" s="271"/>
      <c r="AJ4" s="271"/>
      <c r="AK4" s="271"/>
      <c r="AL4" s="271"/>
      <c r="AM4" s="268" t="s">
        <v>4</v>
      </c>
      <c r="AN4" s="269"/>
      <c r="AO4" s="269"/>
      <c r="AP4" s="269"/>
      <c r="AQ4" s="269"/>
      <c r="AR4" s="269"/>
      <c r="AS4" s="270"/>
      <c r="AT4" s="271" t="s">
        <v>3</v>
      </c>
      <c r="AU4" s="271"/>
      <c r="AV4" s="271"/>
      <c r="AW4" s="271"/>
      <c r="AX4" s="271"/>
      <c r="AY4" s="271"/>
      <c r="AZ4" s="271"/>
      <c r="BA4" s="268" t="s">
        <v>19</v>
      </c>
      <c r="BB4" s="269"/>
      <c r="BC4" s="269"/>
      <c r="BD4" s="269"/>
      <c r="BE4" s="269"/>
      <c r="BF4" s="269"/>
      <c r="BG4" s="270"/>
    </row>
    <row r="5" spans="2:59" ht="12.95" customHeight="1" thickBot="1">
      <c r="D5" s="4"/>
      <c r="E5" s="5"/>
      <c r="F5" s="5"/>
      <c r="G5" s="5"/>
      <c r="H5" s="9"/>
      <c r="I5" s="9"/>
      <c r="J5" s="6"/>
      <c r="K5" s="4"/>
      <c r="L5" s="5"/>
      <c r="M5" s="5"/>
      <c r="N5" s="5"/>
      <c r="O5" s="5"/>
      <c r="P5" s="5"/>
      <c r="Q5" s="6"/>
      <c r="R5" s="9"/>
      <c r="S5" s="5"/>
      <c r="T5" s="5"/>
      <c r="U5" s="5"/>
      <c r="V5" s="5"/>
      <c r="W5" s="5"/>
      <c r="X5" s="5"/>
      <c r="Y5" s="4"/>
      <c r="Z5" s="5"/>
      <c r="AA5" s="5"/>
      <c r="AB5" s="5"/>
      <c r="AC5" s="5"/>
      <c r="AD5" s="5"/>
      <c r="AE5" s="6"/>
      <c r="AF5" s="9"/>
      <c r="AG5" s="5"/>
      <c r="AH5" s="5"/>
      <c r="AI5" s="5"/>
      <c r="AJ5" s="5"/>
      <c r="AK5" s="5"/>
      <c r="AL5" s="5"/>
      <c r="AM5" s="4"/>
      <c r="AN5" s="5"/>
      <c r="AO5" s="5"/>
      <c r="AP5" s="5"/>
      <c r="AQ5" s="5"/>
      <c r="AR5" s="5"/>
      <c r="AS5" s="6"/>
      <c r="AT5" s="9"/>
      <c r="AU5" s="5"/>
      <c r="AV5" s="5"/>
      <c r="AW5" s="5"/>
      <c r="AX5" s="5"/>
      <c r="AY5" s="5"/>
      <c r="AZ5" s="5"/>
      <c r="BA5" s="4"/>
      <c r="BB5" s="5"/>
      <c r="BC5" s="5"/>
      <c r="BD5" s="5"/>
      <c r="BE5" s="5"/>
      <c r="BF5" s="5"/>
      <c r="BG5" s="6"/>
    </row>
    <row r="6" spans="2:59" ht="21.95" customHeight="1" thickTop="1">
      <c r="D6" s="8">
        <v>1</v>
      </c>
      <c r="E6" s="284" t="str">
        <f>GROUPS!B6</f>
        <v>ANDERLECHT (BEL)</v>
      </c>
      <c r="F6" s="284"/>
      <c r="G6" s="284"/>
      <c r="H6" s="284"/>
      <c r="I6" s="284"/>
      <c r="J6" s="285"/>
      <c r="K6" s="8">
        <v>1</v>
      </c>
      <c r="L6" s="284" t="str">
        <f>GROUPS!C6</f>
        <v>ANTALYASPOR (TUR)</v>
      </c>
      <c r="M6" s="284"/>
      <c r="N6" s="284"/>
      <c r="O6" s="284"/>
      <c r="P6" s="284"/>
      <c r="Q6" s="285"/>
      <c r="R6" s="8">
        <v>1</v>
      </c>
      <c r="S6" s="284" t="str">
        <f>GROUPS!D6</f>
        <v>AIK SOLNA (SWE)</v>
      </c>
      <c r="T6" s="284"/>
      <c r="U6" s="284"/>
      <c r="V6" s="284"/>
      <c r="W6" s="284"/>
      <c r="X6" s="285"/>
      <c r="Y6" s="8">
        <v>1</v>
      </c>
      <c r="Z6" s="284" t="str">
        <f>GROUPS!E6</f>
        <v>ATALANTA (ITA)</v>
      </c>
      <c r="AA6" s="284"/>
      <c r="AB6" s="284"/>
      <c r="AC6" s="284"/>
      <c r="AD6" s="284"/>
      <c r="AE6" s="285"/>
      <c r="AF6" s="8">
        <v>1</v>
      </c>
      <c r="AG6" s="284" t="str">
        <f>GROUPS!F6</f>
        <v>AC MILAN (ITA)</v>
      </c>
      <c r="AH6" s="284"/>
      <c r="AI6" s="284"/>
      <c r="AJ6" s="284"/>
      <c r="AK6" s="284"/>
      <c r="AL6" s="285"/>
      <c r="AM6" s="8">
        <v>1</v>
      </c>
      <c r="AN6" s="284" t="str">
        <f>GROUPS!G6</f>
        <v>ALTINORDU (TUR)</v>
      </c>
      <c r="AO6" s="284"/>
      <c r="AP6" s="284"/>
      <c r="AQ6" s="284"/>
      <c r="AR6" s="284"/>
      <c r="AS6" s="285"/>
      <c r="AT6" s="8">
        <v>1</v>
      </c>
      <c r="AU6" s="284" t="str">
        <f>GROUPS!H6</f>
        <v>ANKARAGÜCÜ (TUR)</v>
      </c>
      <c r="AV6" s="284"/>
      <c r="AW6" s="284"/>
      <c r="AX6" s="284"/>
      <c r="AY6" s="284"/>
      <c r="AZ6" s="285"/>
      <c r="BA6" s="8">
        <v>1</v>
      </c>
      <c r="BB6" s="284" t="str">
        <f>GROUPS!I6</f>
        <v>BEROE (BUL)</v>
      </c>
      <c r="BC6" s="284"/>
      <c r="BD6" s="284"/>
      <c r="BE6" s="284"/>
      <c r="BF6" s="284"/>
      <c r="BG6" s="285"/>
    </row>
    <row r="7" spans="2:59" ht="21.95" customHeight="1">
      <c r="D7" s="3">
        <v>2</v>
      </c>
      <c r="E7" s="259" t="str">
        <f>GROUPS!B7</f>
        <v>AZ ALKMAAR (NED)</v>
      </c>
      <c r="F7" s="259"/>
      <c r="G7" s="259"/>
      <c r="H7" s="259"/>
      <c r="I7" s="259"/>
      <c r="J7" s="260"/>
      <c r="K7" s="3">
        <v>2</v>
      </c>
      <c r="L7" s="259" t="str">
        <f>GROUPS!C7</f>
        <v>PORTO (POR)</v>
      </c>
      <c r="M7" s="259"/>
      <c r="N7" s="259"/>
      <c r="O7" s="259"/>
      <c r="P7" s="259"/>
      <c r="Q7" s="260"/>
      <c r="R7" s="3">
        <v>2</v>
      </c>
      <c r="S7" s="259" t="str">
        <f>GROUPS!D7</f>
        <v>BEŞİKTAŞ (TUR)</v>
      </c>
      <c r="T7" s="259"/>
      <c r="U7" s="259"/>
      <c r="V7" s="259"/>
      <c r="W7" s="259"/>
      <c r="X7" s="260"/>
      <c r="Y7" s="3">
        <v>2</v>
      </c>
      <c r="Z7" s="259" t="str">
        <f>GROUPS!E7</f>
        <v>GALATASARAY (TUR)</v>
      </c>
      <c r="AA7" s="259"/>
      <c r="AB7" s="259"/>
      <c r="AC7" s="259"/>
      <c r="AD7" s="259"/>
      <c r="AE7" s="260"/>
      <c r="AF7" s="3">
        <v>2</v>
      </c>
      <c r="AG7" s="259" t="str">
        <f>GROUPS!F7</f>
        <v>AEK (GRE)</v>
      </c>
      <c r="AH7" s="259"/>
      <c r="AI7" s="259"/>
      <c r="AJ7" s="259"/>
      <c r="AK7" s="259"/>
      <c r="AL7" s="260"/>
      <c r="AM7" s="3">
        <v>2</v>
      </c>
      <c r="AN7" s="259" t="str">
        <f>GROUPS!G7</f>
        <v>AKHİSAR (TUR)</v>
      </c>
      <c r="AO7" s="259"/>
      <c r="AP7" s="259"/>
      <c r="AQ7" s="259"/>
      <c r="AR7" s="259"/>
      <c r="AS7" s="260"/>
      <c r="AT7" s="3">
        <v>2</v>
      </c>
      <c r="AU7" s="259" t="str">
        <f>GROUPS!H7</f>
        <v>BENFICA (POR)</v>
      </c>
      <c r="AV7" s="259"/>
      <c r="AW7" s="259"/>
      <c r="AX7" s="259"/>
      <c r="AY7" s="259"/>
      <c r="AZ7" s="260"/>
      <c r="BA7" s="3">
        <v>2</v>
      </c>
      <c r="BB7" s="259" t="str">
        <f>GROUPS!I7</f>
        <v>BUCASPOR (TUR)</v>
      </c>
      <c r="BC7" s="259"/>
      <c r="BD7" s="259"/>
      <c r="BE7" s="259"/>
      <c r="BF7" s="259"/>
      <c r="BG7" s="260"/>
    </row>
    <row r="8" spans="2:59" ht="21.95" customHeight="1">
      <c r="D8" s="3">
        <v>3</v>
      </c>
      <c r="E8" s="259" t="str">
        <f>GROUPS!B8</f>
        <v>BURSASPOR (TUR)</v>
      </c>
      <c r="F8" s="259"/>
      <c r="G8" s="259"/>
      <c r="H8" s="259"/>
      <c r="I8" s="259"/>
      <c r="J8" s="260"/>
      <c r="K8" s="3">
        <v>3</v>
      </c>
      <c r="L8" s="259" t="str">
        <f>GROUPS!C8</f>
        <v>CRVENA ZVEDZA (SRB)</v>
      </c>
      <c r="M8" s="259"/>
      <c r="N8" s="259"/>
      <c r="O8" s="259"/>
      <c r="P8" s="259"/>
      <c r="Q8" s="260"/>
      <c r="R8" s="3">
        <v>3</v>
      </c>
      <c r="S8" s="259" t="str">
        <f>GROUPS!D8</f>
        <v>CELTA VIGO (ESP)</v>
      </c>
      <c r="T8" s="259"/>
      <c r="U8" s="259"/>
      <c r="V8" s="259"/>
      <c r="W8" s="259"/>
      <c r="X8" s="260"/>
      <c r="Y8" s="3">
        <v>3</v>
      </c>
      <c r="Z8" s="259" t="str">
        <f>GROUPS!E8</f>
        <v>HAMMARBY IF (SWE)</v>
      </c>
      <c r="AA8" s="259"/>
      <c r="AB8" s="259"/>
      <c r="AC8" s="259"/>
      <c r="AD8" s="259"/>
      <c r="AE8" s="260"/>
      <c r="AF8" s="3">
        <v>3</v>
      </c>
      <c r="AG8" s="259" t="str">
        <f>GROUPS!F8</f>
        <v>AJAX (NED)</v>
      </c>
      <c r="AH8" s="259"/>
      <c r="AI8" s="259"/>
      <c r="AJ8" s="259"/>
      <c r="AK8" s="259"/>
      <c r="AL8" s="260"/>
      <c r="AM8" s="3">
        <v>3</v>
      </c>
      <c r="AN8" s="259" t="str">
        <f>GROUPS!G8</f>
        <v>İZMİR BBSK (TUR)</v>
      </c>
      <c r="AO8" s="259"/>
      <c r="AP8" s="259"/>
      <c r="AQ8" s="259"/>
      <c r="AR8" s="259"/>
      <c r="AS8" s="260"/>
      <c r="AT8" s="3">
        <v>3</v>
      </c>
      <c r="AU8" s="259" t="str">
        <f>GROUPS!H8</f>
        <v>CARDIFF CITY (WAL)</v>
      </c>
      <c r="AV8" s="259"/>
      <c r="AW8" s="259"/>
      <c r="AX8" s="259"/>
      <c r="AY8" s="259"/>
      <c r="AZ8" s="260"/>
      <c r="BA8" s="3">
        <v>3</v>
      </c>
      <c r="BB8" s="259" t="str">
        <f>GROUPS!I8</f>
        <v>DINAMO ZAGREB (CRO)</v>
      </c>
      <c r="BC8" s="259"/>
      <c r="BD8" s="259"/>
      <c r="BE8" s="259"/>
      <c r="BF8" s="259"/>
      <c r="BG8" s="260"/>
    </row>
    <row r="9" spans="2:59" ht="21.95" customHeight="1">
      <c r="D9" s="3">
        <v>4</v>
      </c>
      <c r="E9" s="259" t="str">
        <f>GROUPS!B9</f>
        <v>CELTIC (SCO)</v>
      </c>
      <c r="F9" s="259"/>
      <c r="G9" s="259"/>
      <c r="H9" s="259"/>
      <c r="I9" s="259"/>
      <c r="J9" s="260"/>
      <c r="K9" s="3">
        <v>4</v>
      </c>
      <c r="L9" s="259" t="str">
        <f>GROUPS!C9</f>
        <v>FENERBAHÇE (TUR)</v>
      </c>
      <c r="M9" s="259"/>
      <c r="N9" s="259"/>
      <c r="O9" s="259"/>
      <c r="P9" s="259"/>
      <c r="Q9" s="260"/>
      <c r="R9" s="3">
        <v>4</v>
      </c>
      <c r="S9" s="259" t="str">
        <f>GROUPS!D9</f>
        <v>CHELSEA (ENG)</v>
      </c>
      <c r="T9" s="259"/>
      <c r="U9" s="259"/>
      <c r="V9" s="259"/>
      <c r="W9" s="259"/>
      <c r="X9" s="260"/>
      <c r="Y9" s="3">
        <v>4</v>
      </c>
      <c r="Z9" s="259" t="str">
        <f>GROUPS!E9</f>
        <v>İZMİRSPOR (TUR)</v>
      </c>
      <c r="AA9" s="259"/>
      <c r="AB9" s="259"/>
      <c r="AC9" s="259"/>
      <c r="AD9" s="259"/>
      <c r="AE9" s="260"/>
      <c r="AF9" s="3">
        <v>4</v>
      </c>
      <c r="AG9" s="259" t="str">
        <f>GROUPS!F9</f>
        <v>ALTAY (TUR)</v>
      </c>
      <c r="AH9" s="259"/>
      <c r="AI9" s="259"/>
      <c r="AJ9" s="259"/>
      <c r="AK9" s="259"/>
      <c r="AL9" s="260"/>
      <c r="AM9" s="3">
        <v>4</v>
      </c>
      <c r="AN9" s="259" t="str">
        <f>GROUPS!G9</f>
        <v>MONTPELLIER (FRA)</v>
      </c>
      <c r="AO9" s="259"/>
      <c r="AP9" s="259"/>
      <c r="AQ9" s="259"/>
      <c r="AR9" s="259"/>
      <c r="AS9" s="260"/>
      <c r="AT9" s="3">
        <v>4</v>
      </c>
      <c r="AU9" s="259" t="str">
        <f>GROUPS!H9</f>
        <v>CLUB BRUGGE (BEL)</v>
      </c>
      <c r="AV9" s="259"/>
      <c r="AW9" s="259"/>
      <c r="AX9" s="259"/>
      <c r="AY9" s="259"/>
      <c r="AZ9" s="260"/>
      <c r="BA9" s="3">
        <v>4</v>
      </c>
      <c r="BB9" s="259" t="str">
        <f>GROUPS!I9</f>
        <v>KRASNODAR (RUS)</v>
      </c>
      <c r="BC9" s="259"/>
      <c r="BD9" s="259"/>
      <c r="BE9" s="259"/>
      <c r="BF9" s="259"/>
      <c r="BG9" s="260"/>
    </row>
    <row r="10" spans="2:59" ht="21.95" customHeight="1">
      <c r="D10" s="3">
        <v>5</v>
      </c>
      <c r="E10" s="259" t="str">
        <f>GROUPS!B10</f>
        <v>KONYASPOR (TUR)</v>
      </c>
      <c r="F10" s="259"/>
      <c r="G10" s="259"/>
      <c r="H10" s="259"/>
      <c r="I10" s="259"/>
      <c r="J10" s="260"/>
      <c r="K10" s="3">
        <v>5</v>
      </c>
      <c r="L10" s="259" t="str">
        <f>GROUPS!C10</f>
        <v>HAMBURG (GER)</v>
      </c>
      <c r="M10" s="259"/>
      <c r="N10" s="259"/>
      <c r="O10" s="259"/>
      <c r="P10" s="259"/>
      <c r="Q10" s="260"/>
      <c r="R10" s="3">
        <v>5</v>
      </c>
      <c r="S10" s="259" t="str">
        <f>GROUPS!D10</f>
        <v>KARŞIYAKA (TUR)</v>
      </c>
      <c r="T10" s="259"/>
      <c r="U10" s="259"/>
      <c r="V10" s="259"/>
      <c r="W10" s="259"/>
      <c r="X10" s="260"/>
      <c r="Y10" s="3">
        <v>5</v>
      </c>
      <c r="Z10" s="259" t="str">
        <f>GROUPS!E10</f>
        <v>KASIMPAŞA (TUR)</v>
      </c>
      <c r="AA10" s="259"/>
      <c r="AB10" s="259"/>
      <c r="AC10" s="259"/>
      <c r="AD10" s="259"/>
      <c r="AE10" s="260"/>
      <c r="AF10" s="3">
        <v>5</v>
      </c>
      <c r="AG10" s="259" t="str">
        <f>GROUPS!F10</f>
        <v>BAŞAKŞEHİR (TUR)</v>
      </c>
      <c r="AH10" s="259"/>
      <c r="AI10" s="259"/>
      <c r="AJ10" s="259"/>
      <c r="AK10" s="259"/>
      <c r="AL10" s="260"/>
      <c r="AM10" s="3">
        <v>5</v>
      </c>
      <c r="AN10" s="259" t="str">
        <f>GROUPS!G10</f>
        <v>PAOK (GRE)</v>
      </c>
      <c r="AO10" s="259"/>
      <c r="AP10" s="259"/>
      <c r="AQ10" s="259"/>
      <c r="AR10" s="259"/>
      <c r="AS10" s="260"/>
      <c r="AT10" s="3">
        <v>5</v>
      </c>
      <c r="AU10" s="259" t="str">
        <f>GROUPS!H10</f>
        <v>GABALA (AZE)</v>
      </c>
      <c r="AV10" s="259"/>
      <c r="AW10" s="259"/>
      <c r="AX10" s="259"/>
      <c r="AY10" s="259"/>
      <c r="AZ10" s="260"/>
      <c r="BA10" s="3">
        <v>5</v>
      </c>
      <c r="BB10" s="259" t="str">
        <f>GROUPS!I10</f>
        <v>LAZIO (ITA)</v>
      </c>
      <c r="BC10" s="259"/>
      <c r="BD10" s="259"/>
      <c r="BE10" s="259"/>
      <c r="BF10" s="259"/>
      <c r="BG10" s="260"/>
    </row>
    <row r="11" spans="2:59" ht="21.95" customHeight="1">
      <c r="D11" s="3">
        <v>6</v>
      </c>
      <c r="E11" s="259" t="str">
        <f>GROUPS!B11</f>
        <v>LOSC LILLE (FRA)</v>
      </c>
      <c r="F11" s="259"/>
      <c r="G11" s="259"/>
      <c r="H11" s="259"/>
      <c r="I11" s="259"/>
      <c r="J11" s="260"/>
      <c r="K11" s="3">
        <v>6</v>
      </c>
      <c r="L11" s="259" t="str">
        <f>GROUPS!C11</f>
        <v>KRC GENK (BEL)</v>
      </c>
      <c r="M11" s="259"/>
      <c r="N11" s="259"/>
      <c r="O11" s="259"/>
      <c r="P11" s="259"/>
      <c r="Q11" s="260"/>
      <c r="R11" s="3">
        <v>6</v>
      </c>
      <c r="S11" s="259" t="str">
        <f>GROUPS!D11</f>
        <v>KAYSERİSPOR (TUR)</v>
      </c>
      <c r="T11" s="259"/>
      <c r="U11" s="259"/>
      <c r="V11" s="259"/>
      <c r="W11" s="259"/>
      <c r="X11" s="260"/>
      <c r="Y11" s="3">
        <v>6</v>
      </c>
      <c r="Z11" s="259" t="str">
        <f>GROUPS!E11</f>
        <v>MAN. CITY (ENG)</v>
      </c>
      <c r="AA11" s="259"/>
      <c r="AB11" s="259"/>
      <c r="AC11" s="259"/>
      <c r="AD11" s="259"/>
      <c r="AE11" s="260"/>
      <c r="AF11" s="3">
        <v>6</v>
      </c>
      <c r="AG11" s="259" t="str">
        <f>GROUPS!F11</f>
        <v>BROMMAPOJKARNA (SWE)</v>
      </c>
      <c r="AH11" s="259"/>
      <c r="AI11" s="259"/>
      <c r="AJ11" s="259"/>
      <c r="AK11" s="259"/>
      <c r="AL11" s="260"/>
      <c r="AM11" s="3">
        <v>6</v>
      </c>
      <c r="AN11" s="259" t="str">
        <f>GROUPS!G11</f>
        <v>PARMA (ITA)</v>
      </c>
      <c r="AO11" s="259"/>
      <c r="AP11" s="259"/>
      <c r="AQ11" s="259"/>
      <c r="AR11" s="259"/>
      <c r="AS11" s="260"/>
      <c r="AT11" s="3">
        <v>6</v>
      </c>
      <c r="AU11" s="259" t="str">
        <f>GROUPS!H11</f>
        <v>GÖZTEPE (TUR)</v>
      </c>
      <c r="AV11" s="259"/>
      <c r="AW11" s="259"/>
      <c r="AX11" s="259"/>
      <c r="AY11" s="259"/>
      <c r="AZ11" s="260"/>
      <c r="BA11" s="3">
        <v>6</v>
      </c>
      <c r="BB11" s="259" t="str">
        <f>GROUPS!I11</f>
        <v>MIDTJYLLAND (DEN)</v>
      </c>
      <c r="BC11" s="259"/>
      <c r="BD11" s="259"/>
      <c r="BE11" s="259"/>
      <c r="BF11" s="259"/>
      <c r="BG11" s="260"/>
    </row>
    <row r="12" spans="2:59" ht="21.95" customHeight="1">
      <c r="D12" s="3">
        <v>7</v>
      </c>
      <c r="E12" s="259" t="str">
        <f>GROUPS!B12</f>
        <v>NEFTÇİ PFK (AZE)</v>
      </c>
      <c r="F12" s="259"/>
      <c r="G12" s="259"/>
      <c r="H12" s="259"/>
      <c r="I12" s="259"/>
      <c r="J12" s="260"/>
      <c r="K12" s="3">
        <v>7</v>
      </c>
      <c r="L12" s="259" t="str">
        <f>GROUPS!C12</f>
        <v>LEICESTER CITY(ENG)</v>
      </c>
      <c r="M12" s="259"/>
      <c r="N12" s="259"/>
      <c r="O12" s="259"/>
      <c r="P12" s="259"/>
      <c r="Q12" s="260"/>
      <c r="R12" s="3">
        <v>7</v>
      </c>
      <c r="S12" s="259" t="str">
        <f>GROUPS!D12</f>
        <v>ODENSE (DEN)</v>
      </c>
      <c r="T12" s="259"/>
      <c r="U12" s="259"/>
      <c r="V12" s="259"/>
      <c r="W12" s="259"/>
      <c r="X12" s="260"/>
      <c r="Y12" s="3">
        <v>7</v>
      </c>
      <c r="Z12" s="259" t="str">
        <f>GROUPS!E12</f>
        <v>O. LJUBLJANA (SLO)</v>
      </c>
      <c r="AA12" s="259"/>
      <c r="AB12" s="259"/>
      <c r="AC12" s="259"/>
      <c r="AD12" s="259"/>
      <c r="AE12" s="260"/>
      <c r="AF12" s="3">
        <v>7</v>
      </c>
      <c r="AG12" s="259" t="str">
        <f>GROUPS!F12</f>
        <v>CHARLEROI (BEL)</v>
      </c>
      <c r="AH12" s="259"/>
      <c r="AI12" s="259"/>
      <c r="AJ12" s="259"/>
      <c r="AK12" s="259"/>
      <c r="AL12" s="260"/>
      <c r="AM12" s="3">
        <v>7</v>
      </c>
      <c r="AN12" s="259" t="str">
        <f>GROUPS!G12</f>
        <v>PSV (NED)</v>
      </c>
      <c r="AO12" s="259"/>
      <c r="AP12" s="259"/>
      <c r="AQ12" s="259"/>
      <c r="AR12" s="259"/>
      <c r="AS12" s="260"/>
      <c r="AT12" s="3">
        <v>7</v>
      </c>
      <c r="AU12" s="259" t="str">
        <f>GROUPS!H12</f>
        <v>GRASSHOPPER (SUI)</v>
      </c>
      <c r="AV12" s="259"/>
      <c r="AW12" s="259"/>
      <c r="AX12" s="259"/>
      <c r="AY12" s="259"/>
      <c r="AZ12" s="260"/>
      <c r="BA12" s="3">
        <v>7</v>
      </c>
      <c r="BB12" s="259" t="str">
        <f>GROUPS!I12</f>
        <v>MONACO (FRA)</v>
      </c>
      <c r="BC12" s="259"/>
      <c r="BD12" s="259"/>
      <c r="BE12" s="259"/>
      <c r="BF12" s="259"/>
      <c r="BG12" s="260"/>
    </row>
    <row r="13" spans="2:59" ht="21.95" customHeight="1">
      <c r="D13" s="3">
        <v>8</v>
      </c>
      <c r="E13" s="259" t="str">
        <f>GROUPS!B13</f>
        <v>SIGMA OLOMOUC (CZE)</v>
      </c>
      <c r="F13" s="259"/>
      <c r="G13" s="259"/>
      <c r="H13" s="259"/>
      <c r="I13" s="259"/>
      <c r="J13" s="260"/>
      <c r="K13" s="3">
        <v>8</v>
      </c>
      <c r="L13" s="259" t="str">
        <f>GROUPS!C13</f>
        <v>METZ (FRA)</v>
      </c>
      <c r="M13" s="259"/>
      <c r="N13" s="259"/>
      <c r="O13" s="259"/>
      <c r="P13" s="259"/>
      <c r="Q13" s="260"/>
      <c r="R13" s="3">
        <v>8</v>
      </c>
      <c r="S13" s="259" t="str">
        <f>GROUPS!D13</f>
        <v>ST PAULI (GER)</v>
      </c>
      <c r="T13" s="259"/>
      <c r="U13" s="259"/>
      <c r="V13" s="259"/>
      <c r="W13" s="259"/>
      <c r="X13" s="260"/>
      <c r="Y13" s="3">
        <v>8</v>
      </c>
      <c r="Z13" s="259" t="str">
        <f>GROUPS!E13</f>
        <v>O. MARSEILLE (FRA)</v>
      </c>
      <c r="AA13" s="259"/>
      <c r="AB13" s="259"/>
      <c r="AC13" s="259"/>
      <c r="AD13" s="259"/>
      <c r="AE13" s="260"/>
      <c r="AF13" s="3">
        <v>8</v>
      </c>
      <c r="AG13" s="259" t="str">
        <f>GROUPS!F13</f>
        <v>RİZESPOR (TUR)</v>
      </c>
      <c r="AH13" s="259"/>
      <c r="AI13" s="259"/>
      <c r="AJ13" s="259"/>
      <c r="AK13" s="259"/>
      <c r="AL13" s="260"/>
      <c r="AM13" s="3">
        <v>8</v>
      </c>
      <c r="AN13" s="259" t="str">
        <f>GROUPS!G13</f>
        <v>ROSTOV (RUS)</v>
      </c>
      <c r="AO13" s="259"/>
      <c r="AP13" s="259"/>
      <c r="AQ13" s="259"/>
      <c r="AR13" s="259"/>
      <c r="AS13" s="260"/>
      <c r="AT13" s="3">
        <v>8</v>
      </c>
      <c r="AU13" s="259" t="str">
        <f>GROUPS!H13</f>
        <v>TWENTE (NED)</v>
      </c>
      <c r="AV13" s="259"/>
      <c r="AW13" s="259"/>
      <c r="AX13" s="259"/>
      <c r="AY13" s="259"/>
      <c r="AZ13" s="260"/>
      <c r="BA13" s="3">
        <v>8</v>
      </c>
      <c r="BB13" s="259" t="str">
        <f>GROUPS!I13</f>
        <v>SİVASSPOR (TUR)</v>
      </c>
      <c r="BC13" s="259"/>
      <c r="BD13" s="259"/>
      <c r="BE13" s="259"/>
      <c r="BF13" s="259"/>
      <c r="BG13" s="260"/>
    </row>
    <row r="14" spans="2:59" ht="21.95" customHeight="1" thickBot="1">
      <c r="D14" s="40">
        <v>9</v>
      </c>
      <c r="E14" s="261" t="str">
        <f>GROUPS!B14</f>
        <v>SLASK WROCLAW (POL)</v>
      </c>
      <c r="F14" s="261"/>
      <c r="G14" s="261"/>
      <c r="H14" s="261"/>
      <c r="I14" s="261"/>
      <c r="J14" s="262"/>
      <c r="K14" s="40">
        <v>9</v>
      </c>
      <c r="L14" s="261" t="str">
        <f>GROUPS!C14</f>
        <v>ASPIRE ACADEMY (QAT)</v>
      </c>
      <c r="M14" s="261"/>
      <c r="N14" s="261"/>
      <c r="O14" s="261"/>
      <c r="P14" s="261"/>
      <c r="Q14" s="262"/>
      <c r="R14" s="40">
        <v>9</v>
      </c>
      <c r="S14" s="261" t="str">
        <f>GROUPS!D14</f>
        <v>ZENIT (RUS)</v>
      </c>
      <c r="T14" s="261"/>
      <c r="U14" s="261"/>
      <c r="V14" s="261"/>
      <c r="W14" s="261"/>
      <c r="X14" s="262"/>
      <c r="Y14" s="40">
        <v>9</v>
      </c>
      <c r="Z14" s="261" t="str">
        <f>GROUPS!E14</f>
        <v>RANGERS (SCO)</v>
      </c>
      <c r="AA14" s="261"/>
      <c r="AB14" s="261"/>
      <c r="AC14" s="261"/>
      <c r="AD14" s="261"/>
      <c r="AE14" s="262"/>
      <c r="AF14" s="40">
        <v>9</v>
      </c>
      <c r="AG14" s="261" t="str">
        <f>GROUPS!F14</f>
        <v>SOUTHAMPTON (ENG)</v>
      </c>
      <c r="AH14" s="261"/>
      <c r="AI14" s="261"/>
      <c r="AJ14" s="261"/>
      <c r="AK14" s="261"/>
      <c r="AL14" s="262"/>
      <c r="AM14" s="40">
        <v>9</v>
      </c>
      <c r="AN14" s="261" t="str">
        <f>GROUPS!G14</f>
        <v>WOLVERHAMPTON (ENG)</v>
      </c>
      <c r="AO14" s="261"/>
      <c r="AP14" s="261"/>
      <c r="AQ14" s="261"/>
      <c r="AR14" s="261"/>
      <c r="AS14" s="262"/>
      <c r="AT14" s="40">
        <v>9</v>
      </c>
      <c r="AU14" s="261" t="str">
        <f>GROUPS!H14</f>
        <v>VALENCIA (ESP)</v>
      </c>
      <c r="AV14" s="261"/>
      <c r="AW14" s="261"/>
      <c r="AX14" s="261"/>
      <c r="AY14" s="261"/>
      <c r="AZ14" s="262"/>
      <c r="BA14" s="40">
        <v>9</v>
      </c>
      <c r="BB14" s="261" t="str">
        <f>GROUPS!I14</f>
        <v>TRABZONSPOR (TUR)</v>
      </c>
      <c r="BC14" s="261"/>
      <c r="BD14" s="261"/>
      <c r="BE14" s="261"/>
      <c r="BF14" s="261"/>
      <c r="BG14" s="262"/>
    </row>
    <row r="15" spans="2:59" ht="21.95" customHeight="1" thickTop="1" thickBot="1"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</row>
    <row r="16" spans="2:59" ht="17.100000000000001" customHeight="1">
      <c r="B16" s="294" t="s">
        <v>62</v>
      </c>
      <c r="D16" s="37" t="s">
        <v>1</v>
      </c>
      <c r="E16" s="38" t="s">
        <v>206</v>
      </c>
      <c r="F16" s="38" t="s">
        <v>207</v>
      </c>
      <c r="G16" s="38" t="s">
        <v>208</v>
      </c>
      <c r="H16" s="279" t="s">
        <v>209</v>
      </c>
      <c r="I16" s="280"/>
      <c r="J16" s="39" t="s">
        <v>210</v>
      </c>
      <c r="K16" s="37" t="s">
        <v>1</v>
      </c>
      <c r="L16" s="38" t="s">
        <v>206</v>
      </c>
      <c r="M16" s="38" t="s">
        <v>207</v>
      </c>
      <c r="N16" s="38" t="s">
        <v>208</v>
      </c>
      <c r="O16" s="279" t="s">
        <v>209</v>
      </c>
      <c r="P16" s="280"/>
      <c r="Q16" s="39" t="s">
        <v>210</v>
      </c>
      <c r="R16" s="37" t="s">
        <v>1</v>
      </c>
      <c r="S16" s="38" t="s">
        <v>206</v>
      </c>
      <c r="T16" s="38" t="s">
        <v>207</v>
      </c>
      <c r="U16" s="38" t="s">
        <v>208</v>
      </c>
      <c r="V16" s="279" t="s">
        <v>209</v>
      </c>
      <c r="W16" s="280"/>
      <c r="X16" s="39" t="s">
        <v>210</v>
      </c>
      <c r="Y16" s="37" t="s">
        <v>1</v>
      </c>
      <c r="Z16" s="38" t="s">
        <v>206</v>
      </c>
      <c r="AA16" s="38" t="s">
        <v>207</v>
      </c>
      <c r="AB16" s="38" t="s">
        <v>208</v>
      </c>
      <c r="AC16" s="279" t="s">
        <v>209</v>
      </c>
      <c r="AD16" s="280"/>
      <c r="AE16" s="39" t="s">
        <v>210</v>
      </c>
      <c r="AF16" s="37" t="s">
        <v>1</v>
      </c>
      <c r="AG16" s="38" t="s">
        <v>206</v>
      </c>
      <c r="AH16" s="38" t="s">
        <v>207</v>
      </c>
      <c r="AI16" s="38" t="s">
        <v>208</v>
      </c>
      <c r="AJ16" s="279" t="s">
        <v>209</v>
      </c>
      <c r="AK16" s="280"/>
      <c r="AL16" s="39" t="s">
        <v>210</v>
      </c>
      <c r="AM16" s="37" t="s">
        <v>1</v>
      </c>
      <c r="AN16" s="38" t="s">
        <v>206</v>
      </c>
      <c r="AO16" s="38" t="s">
        <v>207</v>
      </c>
      <c r="AP16" s="38" t="s">
        <v>208</v>
      </c>
      <c r="AQ16" s="279" t="s">
        <v>209</v>
      </c>
      <c r="AR16" s="280"/>
      <c r="AS16" s="39" t="s">
        <v>210</v>
      </c>
      <c r="AT16" s="37" t="s">
        <v>1</v>
      </c>
      <c r="AU16" s="38" t="s">
        <v>206</v>
      </c>
      <c r="AV16" s="38" t="s">
        <v>207</v>
      </c>
      <c r="AW16" s="38" t="s">
        <v>208</v>
      </c>
      <c r="AX16" s="279" t="s">
        <v>209</v>
      </c>
      <c r="AY16" s="280"/>
      <c r="AZ16" s="39" t="s">
        <v>210</v>
      </c>
      <c r="BA16" s="37" t="s">
        <v>1</v>
      </c>
      <c r="BB16" s="38" t="s">
        <v>206</v>
      </c>
      <c r="BC16" s="38" t="s">
        <v>207</v>
      </c>
      <c r="BD16" s="38" t="s">
        <v>208</v>
      </c>
      <c r="BE16" s="279" t="s">
        <v>209</v>
      </c>
      <c r="BF16" s="280"/>
      <c r="BG16" s="39" t="s">
        <v>210</v>
      </c>
    </row>
    <row r="17" spans="2:59" ht="15.95" customHeight="1">
      <c r="B17" s="295"/>
      <c r="D17" s="12">
        <v>1</v>
      </c>
      <c r="E17" s="13">
        <v>0.375</v>
      </c>
      <c r="F17" s="14" t="s">
        <v>219</v>
      </c>
      <c r="G17" s="21" t="str">
        <f>E13</f>
        <v>SIGMA OLOMOUC (CZE)</v>
      </c>
      <c r="H17" s="162">
        <v>1</v>
      </c>
      <c r="I17" s="162">
        <v>0</v>
      </c>
      <c r="J17" s="23" t="str">
        <f>E6</f>
        <v>ANDERLECHT (BEL)</v>
      </c>
      <c r="K17" s="12">
        <v>1</v>
      </c>
      <c r="L17" s="13">
        <v>0.375</v>
      </c>
      <c r="M17" s="14" t="s">
        <v>220</v>
      </c>
      <c r="N17" s="21" t="str">
        <f>L13</f>
        <v>METZ (FRA)</v>
      </c>
      <c r="O17" s="15">
        <v>1</v>
      </c>
      <c r="P17" s="15">
        <v>0</v>
      </c>
      <c r="Q17" s="23" t="str">
        <f>L6</f>
        <v>ANTALYASPOR (TUR)</v>
      </c>
      <c r="R17" s="12">
        <v>1</v>
      </c>
      <c r="S17" s="13">
        <v>0.375</v>
      </c>
      <c r="T17" s="14" t="s">
        <v>211</v>
      </c>
      <c r="U17" s="21" t="str">
        <f>S13</f>
        <v>ST PAULI (GER)</v>
      </c>
      <c r="V17" s="15">
        <v>1</v>
      </c>
      <c r="W17" s="15">
        <v>0</v>
      </c>
      <c r="X17" s="23" t="str">
        <f>S6</f>
        <v>AIK SOLNA (SWE)</v>
      </c>
      <c r="Y17" s="12">
        <v>1</v>
      </c>
      <c r="Z17" s="232">
        <v>0.4375</v>
      </c>
      <c r="AA17" s="233" t="s">
        <v>214</v>
      </c>
      <c r="AB17" s="21" t="str">
        <f>Z13</f>
        <v>O. MARSEILLE (FRA)</v>
      </c>
      <c r="AC17" s="15">
        <v>1</v>
      </c>
      <c r="AD17" s="15">
        <v>0</v>
      </c>
      <c r="AE17" s="23" t="str">
        <f>Z6</f>
        <v>ATALANTA (ITA)</v>
      </c>
      <c r="AF17" s="12">
        <v>1</v>
      </c>
      <c r="AG17" s="13">
        <v>0.375</v>
      </c>
      <c r="AH17" s="14" t="s">
        <v>213</v>
      </c>
      <c r="AI17" s="21" t="str">
        <f>AG13</f>
        <v>RİZESPOR (TUR)</v>
      </c>
      <c r="AJ17" s="15">
        <v>1</v>
      </c>
      <c r="AK17" s="15">
        <v>3</v>
      </c>
      <c r="AL17" s="23" t="str">
        <f>AG6</f>
        <v>AC MILAN (ITA)</v>
      </c>
      <c r="AM17" s="12">
        <v>1</v>
      </c>
      <c r="AN17" s="13">
        <v>0.375</v>
      </c>
      <c r="AO17" s="14" t="s">
        <v>214</v>
      </c>
      <c r="AP17" s="21" t="str">
        <f>AN13</f>
        <v>ROSTOV (RUS)</v>
      </c>
      <c r="AQ17" s="15">
        <v>0</v>
      </c>
      <c r="AR17" s="15">
        <v>3</v>
      </c>
      <c r="AS17" s="23" t="str">
        <f>AN6</f>
        <v>ALTINORDU (TUR)</v>
      </c>
      <c r="AT17" s="12">
        <v>1</v>
      </c>
      <c r="AU17" s="13">
        <v>0.375</v>
      </c>
      <c r="AV17" s="14" t="s">
        <v>215</v>
      </c>
      <c r="AW17" s="21" t="str">
        <f>AU13</f>
        <v>TWENTE (NED)</v>
      </c>
      <c r="AX17" s="15">
        <v>2</v>
      </c>
      <c r="AY17" s="15">
        <v>0</v>
      </c>
      <c r="AZ17" s="23" t="str">
        <f>AU6</f>
        <v>ANKARAGÜCÜ (TUR)</v>
      </c>
      <c r="BA17" s="12">
        <v>1</v>
      </c>
      <c r="BB17" s="13">
        <v>0.375</v>
      </c>
      <c r="BC17" s="14" t="s">
        <v>216</v>
      </c>
      <c r="BD17" s="21" t="str">
        <f>BB13</f>
        <v>SİVASSPOR (TUR)</v>
      </c>
      <c r="BE17" s="15">
        <v>1</v>
      </c>
      <c r="BF17" s="15">
        <v>0</v>
      </c>
      <c r="BG17" s="23" t="str">
        <f>BB6</f>
        <v>BEROE (BUL)</v>
      </c>
    </row>
    <row r="18" spans="2:59" ht="15.95" customHeight="1">
      <c r="B18" s="295"/>
      <c r="D18" s="16">
        <v>2</v>
      </c>
      <c r="E18" s="17">
        <v>0.39583333333333331</v>
      </c>
      <c r="F18" s="18" t="s">
        <v>211</v>
      </c>
      <c r="G18" s="22" t="str">
        <f>E7</f>
        <v>AZ ALKMAAR (NED)</v>
      </c>
      <c r="H18" s="162">
        <v>1</v>
      </c>
      <c r="I18" s="162">
        <v>0</v>
      </c>
      <c r="J18" s="24" t="str">
        <f>E12</f>
        <v>NEFTÇİ PFK (AZE)</v>
      </c>
      <c r="K18" s="16">
        <v>2</v>
      </c>
      <c r="L18" s="17">
        <v>0.39583333333333331</v>
      </c>
      <c r="M18" s="18" t="s">
        <v>212</v>
      </c>
      <c r="N18" s="22" t="str">
        <f>L7</f>
        <v>PORTO (POR)</v>
      </c>
      <c r="O18" s="19">
        <v>1</v>
      </c>
      <c r="P18" s="19">
        <v>0</v>
      </c>
      <c r="Q18" s="24" t="str">
        <f>L12</f>
        <v>LEICESTER CITY(ENG)</v>
      </c>
      <c r="R18" s="16">
        <v>2</v>
      </c>
      <c r="S18" s="17">
        <v>0.39583333333333331</v>
      </c>
      <c r="T18" s="18" t="s">
        <v>219</v>
      </c>
      <c r="U18" s="22" t="str">
        <f>S7</f>
        <v>BEŞİKTAŞ (TUR)</v>
      </c>
      <c r="V18" s="19">
        <v>1</v>
      </c>
      <c r="W18" s="19">
        <v>2</v>
      </c>
      <c r="X18" s="24" t="str">
        <f>S12</f>
        <v>ODENSE (DEN)</v>
      </c>
      <c r="Y18" s="16">
        <v>2</v>
      </c>
      <c r="Z18" s="17">
        <v>0.39583333333333331</v>
      </c>
      <c r="AA18" s="18" t="s">
        <v>220</v>
      </c>
      <c r="AB18" s="22" t="str">
        <f>Z7</f>
        <v>GALATASARAY (TUR)</v>
      </c>
      <c r="AC18" s="19">
        <v>0</v>
      </c>
      <c r="AD18" s="19">
        <v>0</v>
      </c>
      <c r="AE18" s="24" t="str">
        <f>Z12</f>
        <v>O. LJUBLJANA (SLO)</v>
      </c>
      <c r="AF18" s="16">
        <v>2</v>
      </c>
      <c r="AG18" s="17">
        <v>0.39583333333333331</v>
      </c>
      <c r="AH18" s="18" t="s">
        <v>213</v>
      </c>
      <c r="AI18" s="22" t="str">
        <f>AG7</f>
        <v>AEK (GRE)</v>
      </c>
      <c r="AJ18" s="19">
        <v>0</v>
      </c>
      <c r="AK18" s="19">
        <v>1</v>
      </c>
      <c r="AL18" s="24" t="str">
        <f>AG12</f>
        <v>CHARLEROI (BEL)</v>
      </c>
      <c r="AM18" s="16">
        <v>2</v>
      </c>
      <c r="AN18" s="17">
        <v>0.39583333333333331</v>
      </c>
      <c r="AO18" s="18" t="s">
        <v>214</v>
      </c>
      <c r="AP18" s="22" t="str">
        <f>AN7</f>
        <v>AKHİSAR (TUR)</v>
      </c>
      <c r="AQ18" s="19">
        <v>0</v>
      </c>
      <c r="AR18" s="19">
        <v>5</v>
      </c>
      <c r="AS18" s="24" t="str">
        <f>AN12</f>
        <v>PSV (NED)</v>
      </c>
      <c r="AT18" s="16">
        <v>2</v>
      </c>
      <c r="AU18" s="17">
        <v>0.39583333333333331</v>
      </c>
      <c r="AV18" s="18" t="s">
        <v>215</v>
      </c>
      <c r="AW18" s="22" t="str">
        <f>AU7</f>
        <v>BENFICA (POR)</v>
      </c>
      <c r="AX18" s="19">
        <v>0</v>
      </c>
      <c r="AY18" s="19">
        <v>0</v>
      </c>
      <c r="AZ18" s="24" t="str">
        <f>AU12</f>
        <v>GRASSHOPPER (SUI)</v>
      </c>
      <c r="BA18" s="16">
        <v>2</v>
      </c>
      <c r="BB18" s="17">
        <v>0.39583333333333331</v>
      </c>
      <c r="BC18" s="18" t="s">
        <v>216</v>
      </c>
      <c r="BD18" s="22" t="str">
        <f>BB7</f>
        <v>BUCASPOR (TUR)</v>
      </c>
      <c r="BE18" s="19">
        <v>1</v>
      </c>
      <c r="BF18" s="19">
        <v>0</v>
      </c>
      <c r="BG18" s="24" t="str">
        <f>BB12</f>
        <v>MONACO (FRA)</v>
      </c>
    </row>
    <row r="19" spans="2:59" ht="15.95" customHeight="1">
      <c r="B19" s="295"/>
      <c r="D19" s="16">
        <v>3</v>
      </c>
      <c r="E19" s="17">
        <v>0.41666666666666669</v>
      </c>
      <c r="F19" s="18" t="s">
        <v>211</v>
      </c>
      <c r="G19" s="22" t="str">
        <f>E11</f>
        <v>LOSC LILLE (FRA)</v>
      </c>
      <c r="H19" s="162">
        <v>1</v>
      </c>
      <c r="I19" s="162">
        <v>0</v>
      </c>
      <c r="J19" s="24" t="str">
        <f>E8</f>
        <v>BURSASPOR (TUR)</v>
      </c>
      <c r="K19" s="16">
        <v>3</v>
      </c>
      <c r="L19" s="17">
        <v>0.41666666666666669</v>
      </c>
      <c r="M19" s="18" t="s">
        <v>212</v>
      </c>
      <c r="N19" s="22" t="str">
        <f>L11</f>
        <v>KRC GENK (BEL)</v>
      </c>
      <c r="O19" s="19">
        <v>1</v>
      </c>
      <c r="P19" s="19">
        <v>2</v>
      </c>
      <c r="Q19" s="24" t="str">
        <f>L8</f>
        <v>CRVENA ZVEDZA (SRB)</v>
      </c>
      <c r="R19" s="16">
        <v>3</v>
      </c>
      <c r="S19" s="17">
        <v>0.41666666666666669</v>
      </c>
      <c r="T19" s="18" t="s">
        <v>213</v>
      </c>
      <c r="U19" s="22" t="str">
        <f>S11</f>
        <v>KAYSERİSPOR (TUR)</v>
      </c>
      <c r="V19" s="19">
        <v>0</v>
      </c>
      <c r="W19" s="19">
        <v>1</v>
      </c>
      <c r="X19" s="24" t="str">
        <f>S8</f>
        <v>CELTA VIGO (ESP)</v>
      </c>
      <c r="Y19" s="16">
        <v>3</v>
      </c>
      <c r="Z19" s="17">
        <v>0.41666666666666669</v>
      </c>
      <c r="AA19" s="18" t="s">
        <v>214</v>
      </c>
      <c r="AB19" s="22" t="str">
        <f>Z11</f>
        <v>MAN. CITY (ENG)</v>
      </c>
      <c r="AC19" s="19">
        <v>0</v>
      </c>
      <c r="AD19" s="19">
        <v>0</v>
      </c>
      <c r="AE19" s="24" t="str">
        <f>Z8</f>
        <v>HAMMARBY IF (SWE)</v>
      </c>
      <c r="AF19" s="16">
        <v>3</v>
      </c>
      <c r="AG19" s="17">
        <v>0.41666666666666669</v>
      </c>
      <c r="AH19" s="18" t="s">
        <v>219</v>
      </c>
      <c r="AI19" s="22" t="str">
        <f>AG11</f>
        <v>BROMMAPOJKARNA (SWE)</v>
      </c>
      <c r="AJ19" s="19">
        <v>1</v>
      </c>
      <c r="AK19" s="19">
        <v>1</v>
      </c>
      <c r="AL19" s="24" t="str">
        <f>AG8</f>
        <v>AJAX (NED)</v>
      </c>
      <c r="AM19" s="16">
        <v>3</v>
      </c>
      <c r="AN19" s="17">
        <v>0.41666666666666669</v>
      </c>
      <c r="AO19" s="18" t="s">
        <v>220</v>
      </c>
      <c r="AP19" s="22" t="str">
        <f>AN11</f>
        <v>PARMA (ITA)</v>
      </c>
      <c r="AQ19" s="19">
        <v>4</v>
      </c>
      <c r="AR19" s="19">
        <v>0</v>
      </c>
      <c r="AS19" s="24" t="str">
        <f>AN8</f>
        <v>İZMİR BBSK (TUR)</v>
      </c>
      <c r="AT19" s="16">
        <v>3</v>
      </c>
      <c r="AU19" s="17">
        <v>0.41666666666666669</v>
      </c>
      <c r="AV19" s="18" t="s">
        <v>215</v>
      </c>
      <c r="AW19" s="22" t="str">
        <f>AU11</f>
        <v>GÖZTEPE (TUR)</v>
      </c>
      <c r="AX19" s="19">
        <v>1</v>
      </c>
      <c r="AY19" s="19">
        <v>0</v>
      </c>
      <c r="AZ19" s="24" t="str">
        <f>AU8</f>
        <v>CARDIFF CITY (WAL)</v>
      </c>
      <c r="BA19" s="16">
        <v>3</v>
      </c>
      <c r="BB19" s="17">
        <v>0.41666666666666669</v>
      </c>
      <c r="BC19" s="18" t="s">
        <v>216</v>
      </c>
      <c r="BD19" s="22" t="str">
        <f>BB11</f>
        <v>MIDTJYLLAND (DEN)</v>
      </c>
      <c r="BE19" s="19">
        <v>0</v>
      </c>
      <c r="BF19" s="19">
        <v>0</v>
      </c>
      <c r="BG19" s="24" t="str">
        <f>BB8</f>
        <v>DINAMO ZAGREB (CRO)</v>
      </c>
    </row>
    <row r="20" spans="2:59" ht="15.95" customHeight="1">
      <c r="B20" s="295"/>
      <c r="D20" s="16">
        <v>4</v>
      </c>
      <c r="E20" s="17">
        <v>0.4375</v>
      </c>
      <c r="F20" s="18" t="s">
        <v>211</v>
      </c>
      <c r="G20" s="22" t="str">
        <f>E9</f>
        <v>CELTIC (SCO)</v>
      </c>
      <c r="H20" s="162">
        <v>1</v>
      </c>
      <c r="I20" s="162">
        <v>1</v>
      </c>
      <c r="J20" s="24" t="str">
        <f>E10</f>
        <v>KONYASPOR (TUR)</v>
      </c>
      <c r="K20" s="16">
        <v>4</v>
      </c>
      <c r="L20" s="17">
        <v>0.4375</v>
      </c>
      <c r="M20" s="18" t="s">
        <v>212</v>
      </c>
      <c r="N20" s="22" t="str">
        <f>L9</f>
        <v>FENERBAHÇE (TUR)</v>
      </c>
      <c r="O20" s="20">
        <v>0</v>
      </c>
      <c r="P20" s="20">
        <v>0</v>
      </c>
      <c r="Q20" s="24" t="str">
        <f>L10</f>
        <v>HAMBURG (GER)</v>
      </c>
      <c r="R20" s="16">
        <v>4</v>
      </c>
      <c r="S20" s="17">
        <v>0.4375</v>
      </c>
      <c r="T20" s="18" t="s">
        <v>213</v>
      </c>
      <c r="U20" s="22" t="str">
        <f>S9</f>
        <v>CHELSEA (ENG)</v>
      </c>
      <c r="V20" s="20">
        <v>1</v>
      </c>
      <c r="W20" s="20">
        <v>0</v>
      </c>
      <c r="X20" s="24" t="str">
        <f>S10</f>
        <v>KARŞIYAKA (TUR)</v>
      </c>
      <c r="Y20" s="16">
        <v>4</v>
      </c>
      <c r="Z20" s="234">
        <v>0.375</v>
      </c>
      <c r="AA20" s="235" t="s">
        <v>212</v>
      </c>
      <c r="AB20" s="22" t="str">
        <f>Z9</f>
        <v>İZMİRSPOR (TUR)</v>
      </c>
      <c r="AC20" s="20">
        <v>1</v>
      </c>
      <c r="AD20" s="20">
        <v>2</v>
      </c>
      <c r="AE20" s="24" t="str">
        <f>Z10</f>
        <v>KASIMPAŞA (TUR)</v>
      </c>
      <c r="AF20" s="16">
        <v>4</v>
      </c>
      <c r="AG20" s="17">
        <v>0.4375</v>
      </c>
      <c r="AH20" s="18" t="s">
        <v>215</v>
      </c>
      <c r="AI20" s="22" t="str">
        <f>AG9</f>
        <v>ALTAY (TUR)</v>
      </c>
      <c r="AJ20" s="20">
        <v>0</v>
      </c>
      <c r="AK20" s="20">
        <v>0</v>
      </c>
      <c r="AL20" s="24" t="str">
        <f>AG10</f>
        <v>BAŞAKŞEHİR (TUR)</v>
      </c>
      <c r="AM20" s="16">
        <v>4</v>
      </c>
      <c r="AN20" s="17">
        <v>0.4375</v>
      </c>
      <c r="AO20" s="18" t="s">
        <v>216</v>
      </c>
      <c r="AP20" s="22" t="str">
        <f>AN9</f>
        <v>MONTPELLIER (FRA)</v>
      </c>
      <c r="AQ20" s="20">
        <v>0</v>
      </c>
      <c r="AR20" s="20">
        <v>0</v>
      </c>
      <c r="AS20" s="24" t="str">
        <f>AN10</f>
        <v>PAOK (GRE)</v>
      </c>
      <c r="AT20" s="16">
        <v>4</v>
      </c>
      <c r="AU20" s="17">
        <v>0.4375</v>
      </c>
      <c r="AV20" s="18" t="s">
        <v>217</v>
      </c>
      <c r="AW20" s="22" t="str">
        <f>AU9</f>
        <v>CLUB BRUGGE (BEL)</v>
      </c>
      <c r="AX20" s="20">
        <v>0</v>
      </c>
      <c r="AY20" s="20">
        <v>0</v>
      </c>
      <c r="AZ20" s="24" t="str">
        <f>AU10</f>
        <v>GABALA (AZE)</v>
      </c>
      <c r="BA20" s="16">
        <v>4</v>
      </c>
      <c r="BB20" s="17">
        <v>0.4375</v>
      </c>
      <c r="BC20" s="18" t="s">
        <v>218</v>
      </c>
      <c r="BD20" s="22" t="str">
        <f>BB9</f>
        <v>KRASNODAR (RUS)</v>
      </c>
      <c r="BE20" s="20">
        <v>1</v>
      </c>
      <c r="BF20" s="20">
        <v>0</v>
      </c>
      <c r="BG20" s="24" t="str">
        <f>BB10</f>
        <v>LAZIO (ITA)</v>
      </c>
    </row>
    <row r="21" spans="2:59" ht="15.95" customHeight="1" thickBot="1">
      <c r="B21" s="295"/>
      <c r="D21" s="25">
        <v>5</v>
      </c>
      <c r="E21" s="26"/>
      <c r="F21" s="27"/>
      <c r="G21" s="28" t="str">
        <f>E14</f>
        <v>SLASK WROCLAW (POL)</v>
      </c>
      <c r="H21" s="29"/>
      <c r="I21" s="29"/>
      <c r="J21" s="30" t="s">
        <v>0</v>
      </c>
      <c r="K21" s="25">
        <v>5</v>
      </c>
      <c r="L21" s="26"/>
      <c r="M21" s="27"/>
      <c r="N21" s="28" t="str">
        <f>L14</f>
        <v>ASPIRE ACADEMY (QAT)</v>
      </c>
      <c r="O21" s="29"/>
      <c r="P21" s="29"/>
      <c r="Q21" s="30" t="s">
        <v>0</v>
      </c>
      <c r="R21" s="25">
        <v>5</v>
      </c>
      <c r="S21" s="26"/>
      <c r="T21" s="27"/>
      <c r="U21" s="28" t="str">
        <f>S14</f>
        <v>ZENIT (RUS)</v>
      </c>
      <c r="V21" s="29"/>
      <c r="W21" s="29"/>
      <c r="X21" s="30" t="s">
        <v>0</v>
      </c>
      <c r="Y21" s="25">
        <v>5</v>
      </c>
      <c r="Z21" s="26"/>
      <c r="AA21" s="27"/>
      <c r="AB21" s="28" t="str">
        <f>Z14</f>
        <v>RANGERS (SCO)</v>
      </c>
      <c r="AC21" s="29"/>
      <c r="AD21" s="29"/>
      <c r="AE21" s="30" t="s">
        <v>0</v>
      </c>
      <c r="AF21" s="25">
        <v>5</v>
      </c>
      <c r="AG21" s="26"/>
      <c r="AH21" s="27"/>
      <c r="AI21" s="28" t="str">
        <f>AG14</f>
        <v>SOUTHAMPTON (ENG)</v>
      </c>
      <c r="AJ21" s="29"/>
      <c r="AK21" s="29"/>
      <c r="AL21" s="30" t="s">
        <v>0</v>
      </c>
      <c r="AM21" s="25">
        <v>5</v>
      </c>
      <c r="AN21" s="26"/>
      <c r="AO21" s="27"/>
      <c r="AP21" s="28" t="str">
        <f>AN14</f>
        <v>WOLVERHAMPTON (ENG)</v>
      </c>
      <c r="AQ21" s="29"/>
      <c r="AR21" s="29"/>
      <c r="AS21" s="30" t="s">
        <v>0</v>
      </c>
      <c r="AT21" s="25">
        <v>5</v>
      </c>
      <c r="AU21" s="26"/>
      <c r="AV21" s="27"/>
      <c r="AW21" s="28" t="str">
        <f>AU14</f>
        <v>VALENCIA (ESP)</v>
      </c>
      <c r="AX21" s="29"/>
      <c r="AY21" s="29"/>
      <c r="AZ21" s="30" t="s">
        <v>0</v>
      </c>
      <c r="BA21" s="25">
        <v>5</v>
      </c>
      <c r="BB21" s="26"/>
      <c r="BC21" s="27"/>
      <c r="BD21" s="28" t="str">
        <f>BB14</f>
        <v>TRABZONSPOR (TUR)</v>
      </c>
      <c r="BE21" s="29"/>
      <c r="BF21" s="29"/>
      <c r="BG21" s="30" t="s">
        <v>0</v>
      </c>
    </row>
    <row r="22" spans="2:59" ht="20.100000000000001" customHeight="1" thickBot="1">
      <c r="B22" s="295"/>
      <c r="D22" s="265" t="s">
        <v>60</v>
      </c>
      <c r="E22" s="266"/>
      <c r="F22" s="266"/>
      <c r="G22" s="266"/>
      <c r="H22" s="266"/>
      <c r="I22" s="266"/>
      <c r="J22" s="267"/>
      <c r="K22" s="265" t="s">
        <v>60</v>
      </c>
      <c r="L22" s="266"/>
      <c r="M22" s="266"/>
      <c r="N22" s="266"/>
      <c r="O22" s="266"/>
      <c r="P22" s="266"/>
      <c r="Q22" s="267"/>
      <c r="R22" s="265" t="s">
        <v>60</v>
      </c>
      <c r="S22" s="266"/>
      <c r="T22" s="266"/>
      <c r="U22" s="266"/>
      <c r="V22" s="266"/>
      <c r="W22" s="266"/>
      <c r="X22" s="267"/>
      <c r="Y22" s="265" t="s">
        <v>60</v>
      </c>
      <c r="Z22" s="266"/>
      <c r="AA22" s="266"/>
      <c r="AB22" s="266"/>
      <c r="AC22" s="266"/>
      <c r="AD22" s="266"/>
      <c r="AE22" s="267"/>
      <c r="AF22" s="265" t="s">
        <v>60</v>
      </c>
      <c r="AG22" s="266"/>
      <c r="AH22" s="266"/>
      <c r="AI22" s="266"/>
      <c r="AJ22" s="266"/>
      <c r="AK22" s="266"/>
      <c r="AL22" s="267"/>
      <c r="AM22" s="265" t="s">
        <v>60</v>
      </c>
      <c r="AN22" s="266"/>
      <c r="AO22" s="266"/>
      <c r="AP22" s="266"/>
      <c r="AQ22" s="266"/>
      <c r="AR22" s="266"/>
      <c r="AS22" s="267"/>
      <c r="AT22" s="265" t="s">
        <v>60</v>
      </c>
      <c r="AU22" s="266"/>
      <c r="AV22" s="266"/>
      <c r="AW22" s="266"/>
      <c r="AX22" s="266"/>
      <c r="AY22" s="266"/>
      <c r="AZ22" s="267"/>
      <c r="BA22" s="265" t="s">
        <v>60</v>
      </c>
      <c r="BB22" s="266"/>
      <c r="BC22" s="266"/>
      <c r="BD22" s="266"/>
      <c r="BE22" s="266"/>
      <c r="BF22" s="266"/>
      <c r="BG22" s="267"/>
    </row>
    <row r="23" spans="2:59" ht="17.100000000000001" customHeight="1">
      <c r="B23" s="295"/>
      <c r="D23" s="37" t="s">
        <v>1</v>
      </c>
      <c r="E23" s="38" t="s">
        <v>206</v>
      </c>
      <c r="F23" s="38" t="s">
        <v>207</v>
      </c>
      <c r="G23" s="38" t="s">
        <v>208</v>
      </c>
      <c r="H23" s="279" t="s">
        <v>209</v>
      </c>
      <c r="I23" s="280"/>
      <c r="J23" s="39" t="s">
        <v>210</v>
      </c>
      <c r="K23" s="37" t="s">
        <v>1</v>
      </c>
      <c r="L23" s="38" t="s">
        <v>206</v>
      </c>
      <c r="M23" s="38" t="s">
        <v>207</v>
      </c>
      <c r="N23" s="38" t="s">
        <v>208</v>
      </c>
      <c r="O23" s="279" t="s">
        <v>209</v>
      </c>
      <c r="P23" s="280"/>
      <c r="Q23" s="39" t="s">
        <v>210</v>
      </c>
      <c r="R23" s="37" t="s">
        <v>1</v>
      </c>
      <c r="S23" s="38" t="s">
        <v>206</v>
      </c>
      <c r="T23" s="38" t="s">
        <v>207</v>
      </c>
      <c r="U23" s="38" t="s">
        <v>208</v>
      </c>
      <c r="V23" s="279" t="s">
        <v>209</v>
      </c>
      <c r="W23" s="280"/>
      <c r="X23" s="39" t="s">
        <v>210</v>
      </c>
      <c r="Y23" s="37" t="s">
        <v>1</v>
      </c>
      <c r="Z23" s="38" t="s">
        <v>206</v>
      </c>
      <c r="AA23" s="38" t="s">
        <v>207</v>
      </c>
      <c r="AB23" s="38" t="s">
        <v>208</v>
      </c>
      <c r="AC23" s="279" t="s">
        <v>209</v>
      </c>
      <c r="AD23" s="280"/>
      <c r="AE23" s="39" t="s">
        <v>210</v>
      </c>
      <c r="AF23" s="37" t="s">
        <v>1</v>
      </c>
      <c r="AG23" s="38" t="s">
        <v>206</v>
      </c>
      <c r="AH23" s="38" t="s">
        <v>207</v>
      </c>
      <c r="AI23" s="38" t="s">
        <v>208</v>
      </c>
      <c r="AJ23" s="279" t="s">
        <v>209</v>
      </c>
      <c r="AK23" s="280"/>
      <c r="AL23" s="39" t="s">
        <v>210</v>
      </c>
      <c r="AM23" s="37" t="s">
        <v>1</v>
      </c>
      <c r="AN23" s="38" t="s">
        <v>206</v>
      </c>
      <c r="AO23" s="38" t="s">
        <v>207</v>
      </c>
      <c r="AP23" s="38" t="s">
        <v>208</v>
      </c>
      <c r="AQ23" s="279" t="s">
        <v>209</v>
      </c>
      <c r="AR23" s="280"/>
      <c r="AS23" s="39" t="s">
        <v>210</v>
      </c>
      <c r="AT23" s="37" t="s">
        <v>1</v>
      </c>
      <c r="AU23" s="38" t="s">
        <v>206</v>
      </c>
      <c r="AV23" s="38" t="s">
        <v>207</v>
      </c>
      <c r="AW23" s="38" t="s">
        <v>208</v>
      </c>
      <c r="AX23" s="279" t="s">
        <v>209</v>
      </c>
      <c r="AY23" s="280"/>
      <c r="AZ23" s="39" t="s">
        <v>210</v>
      </c>
      <c r="BA23" s="37" t="s">
        <v>1</v>
      </c>
      <c r="BB23" s="38" t="s">
        <v>206</v>
      </c>
      <c r="BC23" s="38" t="s">
        <v>207</v>
      </c>
      <c r="BD23" s="38" t="s">
        <v>208</v>
      </c>
      <c r="BE23" s="279" t="s">
        <v>209</v>
      </c>
      <c r="BF23" s="280"/>
      <c r="BG23" s="39" t="s">
        <v>210</v>
      </c>
    </row>
    <row r="24" spans="2:59" ht="15.95" customHeight="1">
      <c r="B24" s="295"/>
      <c r="D24" s="12">
        <v>1</v>
      </c>
      <c r="E24" s="13">
        <v>0.5</v>
      </c>
      <c r="F24" s="14" t="s">
        <v>211</v>
      </c>
      <c r="G24" s="21" t="str">
        <f>E12</f>
        <v>NEFTÇİ PFK (AZE)</v>
      </c>
      <c r="H24" s="162">
        <v>0</v>
      </c>
      <c r="I24" s="162">
        <v>1</v>
      </c>
      <c r="J24" s="23" t="str">
        <f>E14</f>
        <v>SLASK WROCLAW (POL)</v>
      </c>
      <c r="K24" s="12">
        <v>1</v>
      </c>
      <c r="L24" s="13">
        <v>0.5</v>
      </c>
      <c r="M24" s="14" t="s">
        <v>212</v>
      </c>
      <c r="N24" s="21" t="str">
        <f>L12</f>
        <v>LEICESTER CITY(ENG)</v>
      </c>
      <c r="O24" s="15">
        <v>3</v>
      </c>
      <c r="P24" s="15">
        <v>1</v>
      </c>
      <c r="Q24" s="23" t="str">
        <f>L14</f>
        <v>ASPIRE ACADEMY (QAT)</v>
      </c>
      <c r="R24" s="12">
        <v>1</v>
      </c>
      <c r="S24" s="13">
        <v>0.5</v>
      </c>
      <c r="T24" s="14" t="s">
        <v>213</v>
      </c>
      <c r="U24" s="21" t="str">
        <f>S12</f>
        <v>ODENSE (DEN)</v>
      </c>
      <c r="V24" s="15">
        <v>1</v>
      </c>
      <c r="W24" s="15">
        <v>0</v>
      </c>
      <c r="X24" s="23" t="str">
        <f>S14</f>
        <v>ZENIT (RUS)</v>
      </c>
      <c r="Y24" s="12">
        <v>1</v>
      </c>
      <c r="Z24" s="13">
        <v>0.5</v>
      </c>
      <c r="AA24" s="14" t="s">
        <v>214</v>
      </c>
      <c r="AB24" s="21" t="str">
        <f>Z12</f>
        <v>O. LJUBLJANA (SLO)</v>
      </c>
      <c r="AC24" s="15">
        <v>0</v>
      </c>
      <c r="AD24" s="15">
        <v>0</v>
      </c>
      <c r="AE24" s="23" t="str">
        <f>Z14</f>
        <v>RANGERS (SCO)</v>
      </c>
      <c r="AF24" s="12">
        <v>1</v>
      </c>
      <c r="AG24" s="13">
        <v>0.5</v>
      </c>
      <c r="AH24" s="14" t="s">
        <v>215</v>
      </c>
      <c r="AI24" s="21" t="str">
        <f>AG12</f>
        <v>CHARLEROI (BEL)</v>
      </c>
      <c r="AJ24" s="15">
        <v>0</v>
      </c>
      <c r="AK24" s="15">
        <v>0</v>
      </c>
      <c r="AL24" s="23" t="str">
        <f>AG14</f>
        <v>SOUTHAMPTON (ENG)</v>
      </c>
      <c r="AM24" s="12">
        <v>1</v>
      </c>
      <c r="AN24" s="13">
        <v>0.5</v>
      </c>
      <c r="AO24" s="14" t="s">
        <v>216</v>
      </c>
      <c r="AP24" s="21" t="str">
        <f>AN12</f>
        <v>PSV (NED)</v>
      </c>
      <c r="AQ24" s="15">
        <v>2</v>
      </c>
      <c r="AR24" s="15">
        <v>0</v>
      </c>
      <c r="AS24" s="23" t="str">
        <f>AN14</f>
        <v>WOLVERHAMPTON (ENG)</v>
      </c>
      <c r="AT24" s="12">
        <v>1</v>
      </c>
      <c r="AU24" s="13">
        <v>0.5</v>
      </c>
      <c r="AV24" s="14" t="s">
        <v>217</v>
      </c>
      <c r="AW24" s="21" t="str">
        <f>AU12</f>
        <v>GRASSHOPPER (SUI)</v>
      </c>
      <c r="AX24" s="15">
        <v>0</v>
      </c>
      <c r="AY24" s="15">
        <v>1</v>
      </c>
      <c r="AZ24" s="23" t="str">
        <f>AU14</f>
        <v>VALENCIA (ESP)</v>
      </c>
      <c r="BA24" s="12">
        <v>1</v>
      </c>
      <c r="BB24" s="13">
        <v>0.5</v>
      </c>
      <c r="BC24" s="14" t="s">
        <v>218</v>
      </c>
      <c r="BD24" s="21" t="str">
        <f>BB12</f>
        <v>MONACO (FRA)</v>
      </c>
      <c r="BE24" s="15">
        <v>1</v>
      </c>
      <c r="BF24" s="15">
        <v>1</v>
      </c>
      <c r="BG24" s="23" t="str">
        <f>BB14</f>
        <v>TRABZONSPOR (TUR)</v>
      </c>
    </row>
    <row r="25" spans="2:59" ht="15.95" customHeight="1">
      <c r="B25" s="295"/>
      <c r="D25" s="16">
        <v>2</v>
      </c>
      <c r="E25" s="17">
        <v>0.52083333333333337</v>
      </c>
      <c r="F25" s="18" t="s">
        <v>211</v>
      </c>
      <c r="G25" s="22" t="str">
        <f>E6</f>
        <v>ANDERLECHT (BEL)</v>
      </c>
      <c r="H25" s="20">
        <v>0</v>
      </c>
      <c r="I25" s="20">
        <v>0</v>
      </c>
      <c r="J25" s="24" t="str">
        <f>E11</f>
        <v>LOSC LILLE (FRA)</v>
      </c>
      <c r="K25" s="16">
        <v>2</v>
      </c>
      <c r="L25" s="17">
        <v>0.52083333333333337</v>
      </c>
      <c r="M25" s="18" t="s">
        <v>212</v>
      </c>
      <c r="N25" s="22" t="str">
        <f>L6</f>
        <v>ANTALYASPOR (TUR)</v>
      </c>
      <c r="O25" s="19">
        <v>2</v>
      </c>
      <c r="P25" s="19">
        <v>1</v>
      </c>
      <c r="Q25" s="24" t="str">
        <f>L11</f>
        <v>KRC GENK (BEL)</v>
      </c>
      <c r="R25" s="16">
        <v>2</v>
      </c>
      <c r="S25" s="17">
        <v>0.52083333333333337</v>
      </c>
      <c r="T25" s="18" t="s">
        <v>213</v>
      </c>
      <c r="U25" s="22" t="str">
        <f>S6</f>
        <v>AIK SOLNA (SWE)</v>
      </c>
      <c r="V25" s="19">
        <v>1</v>
      </c>
      <c r="W25" s="19">
        <v>1</v>
      </c>
      <c r="X25" s="24" t="str">
        <f>S11</f>
        <v>KAYSERİSPOR (TUR)</v>
      </c>
      <c r="Y25" s="16">
        <v>2</v>
      </c>
      <c r="Z25" s="17">
        <v>0.52083333333333337</v>
      </c>
      <c r="AA25" s="18" t="s">
        <v>214</v>
      </c>
      <c r="AB25" s="22" t="str">
        <f>Z6</f>
        <v>ATALANTA (ITA)</v>
      </c>
      <c r="AC25" s="19">
        <v>1</v>
      </c>
      <c r="AD25" s="19">
        <v>1</v>
      </c>
      <c r="AE25" s="24" t="str">
        <f>Z11</f>
        <v>MAN. CITY (ENG)</v>
      </c>
      <c r="AF25" s="16">
        <v>2</v>
      </c>
      <c r="AG25" s="17">
        <v>0.52083333333333337</v>
      </c>
      <c r="AH25" s="18" t="s">
        <v>215</v>
      </c>
      <c r="AI25" s="22" t="str">
        <f>AG6</f>
        <v>AC MILAN (ITA)</v>
      </c>
      <c r="AJ25" s="19">
        <v>1</v>
      </c>
      <c r="AK25" s="19">
        <v>1</v>
      </c>
      <c r="AL25" s="24" t="str">
        <f>AG11</f>
        <v>BROMMAPOJKARNA (SWE)</v>
      </c>
      <c r="AM25" s="16">
        <v>2</v>
      </c>
      <c r="AN25" s="17">
        <v>0.52083333333333337</v>
      </c>
      <c r="AO25" s="18" t="s">
        <v>216</v>
      </c>
      <c r="AP25" s="22" t="str">
        <f>AN6</f>
        <v>ALTINORDU (TUR)</v>
      </c>
      <c r="AQ25" s="19">
        <v>1</v>
      </c>
      <c r="AR25" s="19">
        <v>1</v>
      </c>
      <c r="AS25" s="24" t="str">
        <f>AN11</f>
        <v>PARMA (ITA)</v>
      </c>
      <c r="AT25" s="16">
        <v>2</v>
      </c>
      <c r="AU25" s="17">
        <v>0.52083333333333337</v>
      </c>
      <c r="AV25" s="18" t="s">
        <v>217</v>
      </c>
      <c r="AW25" s="22" t="str">
        <f>AU6</f>
        <v>ANKARAGÜCÜ (TUR)</v>
      </c>
      <c r="AX25" s="19">
        <v>0</v>
      </c>
      <c r="AY25" s="19">
        <v>0</v>
      </c>
      <c r="AZ25" s="24" t="str">
        <f>AU11</f>
        <v>GÖZTEPE (TUR)</v>
      </c>
      <c r="BA25" s="16">
        <v>2</v>
      </c>
      <c r="BB25" s="17">
        <v>0.52083333333333337</v>
      </c>
      <c r="BC25" s="18" t="s">
        <v>218</v>
      </c>
      <c r="BD25" s="22" t="str">
        <f>BB6</f>
        <v>BEROE (BUL)</v>
      </c>
      <c r="BE25" s="19">
        <v>1</v>
      </c>
      <c r="BF25" s="19">
        <v>2</v>
      </c>
      <c r="BG25" s="24" t="str">
        <f>BB11</f>
        <v>MIDTJYLLAND (DEN)</v>
      </c>
    </row>
    <row r="26" spans="2:59" ht="15.95" customHeight="1">
      <c r="B26" s="295"/>
      <c r="D26" s="16">
        <v>3</v>
      </c>
      <c r="E26" s="17">
        <v>0.54166666666666663</v>
      </c>
      <c r="F26" s="18" t="s">
        <v>217</v>
      </c>
      <c r="G26" s="22" t="str">
        <f>E10</f>
        <v>KONYASPOR (TUR)</v>
      </c>
      <c r="H26" s="20">
        <v>0</v>
      </c>
      <c r="I26" s="20">
        <v>1</v>
      </c>
      <c r="J26" s="24" t="str">
        <f>E7</f>
        <v>AZ ALKMAAR (NED)</v>
      </c>
      <c r="K26" s="16">
        <v>3</v>
      </c>
      <c r="L26" s="17">
        <v>0.54166666666666663</v>
      </c>
      <c r="M26" s="18" t="s">
        <v>218</v>
      </c>
      <c r="N26" s="22" t="str">
        <f>L10</f>
        <v>HAMBURG (GER)</v>
      </c>
      <c r="O26" s="19">
        <v>0</v>
      </c>
      <c r="P26" s="19">
        <v>1</v>
      </c>
      <c r="Q26" s="24" t="str">
        <f>L7</f>
        <v>PORTO (POR)</v>
      </c>
      <c r="R26" s="16">
        <v>3</v>
      </c>
      <c r="S26" s="17">
        <v>0.54166666666666663</v>
      </c>
      <c r="T26" s="18" t="s">
        <v>213</v>
      </c>
      <c r="U26" s="22" t="str">
        <f>S10</f>
        <v>KARŞIYAKA (TUR)</v>
      </c>
      <c r="V26" s="19">
        <v>1</v>
      </c>
      <c r="W26" s="19">
        <v>3</v>
      </c>
      <c r="X26" s="24" t="str">
        <f>S7</f>
        <v>BEŞİKTAŞ (TUR)</v>
      </c>
      <c r="Y26" s="16">
        <v>3</v>
      </c>
      <c r="Z26" s="17">
        <v>0.54166666666666663</v>
      </c>
      <c r="AA26" s="18" t="s">
        <v>214</v>
      </c>
      <c r="AB26" s="22" t="str">
        <f>Z10</f>
        <v>KASIMPAŞA (TUR)</v>
      </c>
      <c r="AC26" s="19">
        <v>0</v>
      </c>
      <c r="AD26" s="19">
        <v>2</v>
      </c>
      <c r="AE26" s="24" t="str">
        <f>Z7</f>
        <v>GALATASARAY (TUR)</v>
      </c>
      <c r="AF26" s="16">
        <v>3</v>
      </c>
      <c r="AG26" s="17">
        <v>0.54166666666666663</v>
      </c>
      <c r="AH26" s="18" t="s">
        <v>215</v>
      </c>
      <c r="AI26" s="22" t="str">
        <f>AG10</f>
        <v>BAŞAKŞEHİR (TUR)</v>
      </c>
      <c r="AJ26" s="19">
        <v>0</v>
      </c>
      <c r="AK26" s="19">
        <v>1</v>
      </c>
      <c r="AL26" s="24" t="str">
        <f>AG7</f>
        <v>AEK (GRE)</v>
      </c>
      <c r="AM26" s="16">
        <v>3</v>
      </c>
      <c r="AN26" s="17">
        <v>0.54166666666666663</v>
      </c>
      <c r="AO26" s="18" t="s">
        <v>216</v>
      </c>
      <c r="AP26" s="22" t="str">
        <f>AN10</f>
        <v>PAOK (GRE)</v>
      </c>
      <c r="AQ26" s="19">
        <v>0</v>
      </c>
      <c r="AR26" s="19">
        <v>1</v>
      </c>
      <c r="AS26" s="24" t="str">
        <f>AN7</f>
        <v>AKHİSAR (TUR)</v>
      </c>
      <c r="AT26" s="16">
        <v>3</v>
      </c>
      <c r="AU26" s="17">
        <v>0.54166666666666663</v>
      </c>
      <c r="AV26" s="18" t="s">
        <v>219</v>
      </c>
      <c r="AW26" s="22" t="str">
        <f>AU10</f>
        <v>GABALA (AZE)</v>
      </c>
      <c r="AX26" s="19">
        <v>0</v>
      </c>
      <c r="AY26" s="19">
        <v>2</v>
      </c>
      <c r="AZ26" s="24" t="str">
        <f>AU7</f>
        <v>BENFICA (POR)</v>
      </c>
      <c r="BA26" s="16">
        <v>3</v>
      </c>
      <c r="BB26" s="17">
        <v>0.54166666666666663</v>
      </c>
      <c r="BC26" s="18" t="s">
        <v>220</v>
      </c>
      <c r="BD26" s="22" t="str">
        <f>BB10</f>
        <v>LAZIO (ITA)</v>
      </c>
      <c r="BE26" s="19">
        <v>2</v>
      </c>
      <c r="BF26" s="19">
        <v>0</v>
      </c>
      <c r="BG26" s="24" t="str">
        <f>BB7</f>
        <v>BUCASPOR (TUR)</v>
      </c>
    </row>
    <row r="27" spans="2:59" ht="15.95" customHeight="1">
      <c r="B27" s="295"/>
      <c r="D27" s="16">
        <v>4</v>
      </c>
      <c r="E27" s="17">
        <v>0.5625</v>
      </c>
      <c r="F27" s="18" t="s">
        <v>219</v>
      </c>
      <c r="G27" s="22" t="str">
        <f>E8</f>
        <v>BURSASPOR (TUR)</v>
      </c>
      <c r="H27" s="20">
        <v>0</v>
      </c>
      <c r="I27" s="20">
        <v>1</v>
      </c>
      <c r="J27" s="24" t="str">
        <f>E9</f>
        <v>CELTIC (SCO)</v>
      </c>
      <c r="K27" s="16">
        <v>4</v>
      </c>
      <c r="L27" s="17">
        <v>0.5625</v>
      </c>
      <c r="M27" s="18" t="s">
        <v>220</v>
      </c>
      <c r="N27" s="22" t="str">
        <f>L8</f>
        <v>CRVENA ZVEDZA (SRB)</v>
      </c>
      <c r="O27" s="20">
        <v>0</v>
      </c>
      <c r="P27" s="20">
        <v>0</v>
      </c>
      <c r="Q27" s="24" t="str">
        <f>L9</f>
        <v>FENERBAHÇE (TUR)</v>
      </c>
      <c r="R27" s="16">
        <v>4</v>
      </c>
      <c r="S27" s="17">
        <v>0.5625</v>
      </c>
      <c r="T27" s="18" t="s">
        <v>217</v>
      </c>
      <c r="U27" s="22" t="str">
        <f>S8</f>
        <v>CELTA VIGO (ESP)</v>
      </c>
      <c r="V27" s="20">
        <v>0</v>
      </c>
      <c r="W27" s="20">
        <v>0</v>
      </c>
      <c r="X27" s="24" t="str">
        <f>S9</f>
        <v>CHELSEA (ENG)</v>
      </c>
      <c r="Y27" s="16">
        <v>4</v>
      </c>
      <c r="Z27" s="17">
        <v>0.5625</v>
      </c>
      <c r="AA27" s="18" t="s">
        <v>218</v>
      </c>
      <c r="AB27" s="22" t="str">
        <f>Z8</f>
        <v>HAMMARBY IF (SWE)</v>
      </c>
      <c r="AC27" s="20">
        <v>0</v>
      </c>
      <c r="AD27" s="20">
        <v>0</v>
      </c>
      <c r="AE27" s="24" t="str">
        <f>Z9</f>
        <v>İZMİRSPOR (TUR)</v>
      </c>
      <c r="AF27" s="16">
        <v>4</v>
      </c>
      <c r="AG27" s="17">
        <v>0.5625</v>
      </c>
      <c r="AH27" s="18" t="s">
        <v>213</v>
      </c>
      <c r="AI27" s="22" t="str">
        <f>AG8</f>
        <v>AJAX (NED)</v>
      </c>
      <c r="AJ27" s="20">
        <v>0</v>
      </c>
      <c r="AK27" s="20">
        <v>0</v>
      </c>
      <c r="AL27" s="24" t="str">
        <f>AG9</f>
        <v>ALTAY (TUR)</v>
      </c>
      <c r="AM27" s="16">
        <v>4</v>
      </c>
      <c r="AN27" s="17">
        <v>0.5625</v>
      </c>
      <c r="AO27" s="18" t="s">
        <v>214</v>
      </c>
      <c r="AP27" s="22" t="str">
        <f>AN8</f>
        <v>İZMİR BBSK (TUR)</v>
      </c>
      <c r="AQ27" s="20">
        <v>0</v>
      </c>
      <c r="AR27" s="20">
        <v>1</v>
      </c>
      <c r="AS27" s="24" t="str">
        <f>AN9</f>
        <v>MONTPELLIER (FRA)</v>
      </c>
      <c r="AT27" s="16">
        <v>4</v>
      </c>
      <c r="AU27" s="17">
        <v>0.5625</v>
      </c>
      <c r="AV27" s="18" t="s">
        <v>215</v>
      </c>
      <c r="AW27" s="22" t="str">
        <f>AU8</f>
        <v>CARDIFF CITY (WAL)</v>
      </c>
      <c r="AX27" s="20">
        <v>2</v>
      </c>
      <c r="AY27" s="20">
        <v>0</v>
      </c>
      <c r="AZ27" s="24" t="str">
        <f>AU9</f>
        <v>CLUB BRUGGE (BEL)</v>
      </c>
      <c r="BA27" s="16">
        <v>4</v>
      </c>
      <c r="BB27" s="17">
        <v>0.5625</v>
      </c>
      <c r="BC27" s="18" t="s">
        <v>216</v>
      </c>
      <c r="BD27" s="22" t="str">
        <f>BB8</f>
        <v>DINAMO ZAGREB (CRO)</v>
      </c>
      <c r="BE27" s="20">
        <v>0</v>
      </c>
      <c r="BF27" s="20">
        <v>0</v>
      </c>
      <c r="BG27" s="24" t="str">
        <f>BB9</f>
        <v>KRASNODAR (RUS)</v>
      </c>
    </row>
    <row r="28" spans="2:59" ht="15.95" customHeight="1" thickBot="1">
      <c r="B28" s="295"/>
      <c r="D28" s="25">
        <v>5</v>
      </c>
      <c r="E28" s="26"/>
      <c r="F28" s="27"/>
      <c r="G28" s="28" t="str">
        <f>E13</f>
        <v>SIGMA OLOMOUC (CZE)</v>
      </c>
      <c r="H28" s="29"/>
      <c r="I28" s="29"/>
      <c r="J28" s="30" t="s">
        <v>0</v>
      </c>
      <c r="K28" s="25">
        <v>5</v>
      </c>
      <c r="L28" s="26"/>
      <c r="M28" s="27"/>
      <c r="N28" s="28" t="str">
        <f>L13</f>
        <v>METZ (FRA)</v>
      </c>
      <c r="O28" s="29"/>
      <c r="P28" s="29"/>
      <c r="Q28" s="30" t="s">
        <v>0</v>
      </c>
      <c r="R28" s="25">
        <v>5</v>
      </c>
      <c r="S28" s="26"/>
      <c r="T28" s="27"/>
      <c r="U28" s="28" t="str">
        <f>S13</f>
        <v>ST PAULI (GER)</v>
      </c>
      <c r="V28" s="29"/>
      <c r="W28" s="29"/>
      <c r="X28" s="30" t="s">
        <v>0</v>
      </c>
      <c r="Y28" s="25">
        <v>5</v>
      </c>
      <c r="Z28" s="26"/>
      <c r="AA28" s="27"/>
      <c r="AB28" s="28" t="str">
        <f>Z13</f>
        <v>O. MARSEILLE (FRA)</v>
      </c>
      <c r="AC28" s="29"/>
      <c r="AD28" s="29"/>
      <c r="AE28" s="30" t="s">
        <v>0</v>
      </c>
      <c r="AF28" s="25">
        <v>5</v>
      </c>
      <c r="AG28" s="26"/>
      <c r="AH28" s="27"/>
      <c r="AI28" s="28" t="str">
        <f>AG13</f>
        <v>RİZESPOR (TUR)</v>
      </c>
      <c r="AJ28" s="29"/>
      <c r="AK28" s="29"/>
      <c r="AL28" s="30" t="s">
        <v>0</v>
      </c>
      <c r="AM28" s="25">
        <v>5</v>
      </c>
      <c r="AN28" s="26"/>
      <c r="AO28" s="27"/>
      <c r="AP28" s="28" t="str">
        <f>AN13</f>
        <v>ROSTOV (RUS)</v>
      </c>
      <c r="AQ28" s="29"/>
      <c r="AR28" s="29"/>
      <c r="AS28" s="30" t="s">
        <v>0</v>
      </c>
      <c r="AT28" s="25">
        <v>5</v>
      </c>
      <c r="AU28" s="26"/>
      <c r="AV28" s="27"/>
      <c r="AW28" s="28" t="str">
        <f>AU13</f>
        <v>TWENTE (NED)</v>
      </c>
      <c r="AX28" s="29"/>
      <c r="AY28" s="29"/>
      <c r="AZ28" s="30" t="s">
        <v>0</v>
      </c>
      <c r="BA28" s="25">
        <v>5</v>
      </c>
      <c r="BB28" s="26"/>
      <c r="BC28" s="27"/>
      <c r="BD28" s="28" t="str">
        <f>BB13</f>
        <v>SİVASSPOR (TUR)</v>
      </c>
      <c r="BE28" s="29"/>
      <c r="BF28" s="29"/>
      <c r="BG28" s="30" t="s">
        <v>0</v>
      </c>
    </row>
    <row r="29" spans="2:59" ht="20.100000000000001" customHeight="1" thickBot="1">
      <c r="B29" s="295"/>
      <c r="D29" s="281" t="s">
        <v>61</v>
      </c>
      <c r="E29" s="282"/>
      <c r="F29" s="282"/>
      <c r="G29" s="282"/>
      <c r="H29" s="282"/>
      <c r="I29" s="282"/>
      <c r="J29" s="283"/>
      <c r="K29" s="281" t="s">
        <v>61</v>
      </c>
      <c r="L29" s="282"/>
      <c r="M29" s="282"/>
      <c r="N29" s="282"/>
      <c r="O29" s="282"/>
      <c r="P29" s="282"/>
      <c r="Q29" s="283"/>
      <c r="R29" s="281" t="s">
        <v>61</v>
      </c>
      <c r="S29" s="282"/>
      <c r="T29" s="282"/>
      <c r="U29" s="282"/>
      <c r="V29" s="282"/>
      <c r="W29" s="282"/>
      <c r="X29" s="283"/>
      <c r="Y29" s="281" t="s">
        <v>61</v>
      </c>
      <c r="Z29" s="282"/>
      <c r="AA29" s="282"/>
      <c r="AB29" s="282"/>
      <c r="AC29" s="282"/>
      <c r="AD29" s="282"/>
      <c r="AE29" s="283"/>
      <c r="AF29" s="281" t="s">
        <v>61</v>
      </c>
      <c r="AG29" s="282"/>
      <c r="AH29" s="282"/>
      <c r="AI29" s="282"/>
      <c r="AJ29" s="282"/>
      <c r="AK29" s="282"/>
      <c r="AL29" s="283"/>
      <c r="AM29" s="281" t="s">
        <v>61</v>
      </c>
      <c r="AN29" s="282"/>
      <c r="AO29" s="282"/>
      <c r="AP29" s="282"/>
      <c r="AQ29" s="282"/>
      <c r="AR29" s="282"/>
      <c r="AS29" s="283"/>
      <c r="AT29" s="281" t="s">
        <v>61</v>
      </c>
      <c r="AU29" s="282"/>
      <c r="AV29" s="282"/>
      <c r="AW29" s="282"/>
      <c r="AX29" s="282"/>
      <c r="AY29" s="282"/>
      <c r="AZ29" s="283"/>
      <c r="BA29" s="281" t="s">
        <v>61</v>
      </c>
      <c r="BB29" s="282"/>
      <c r="BC29" s="282"/>
      <c r="BD29" s="282"/>
      <c r="BE29" s="282"/>
      <c r="BF29" s="282"/>
      <c r="BG29" s="283"/>
    </row>
    <row r="30" spans="2:59" ht="17.100000000000001" customHeight="1">
      <c r="B30" s="295"/>
      <c r="D30" s="37" t="s">
        <v>1</v>
      </c>
      <c r="E30" s="38" t="s">
        <v>206</v>
      </c>
      <c r="F30" s="38" t="s">
        <v>207</v>
      </c>
      <c r="G30" s="38" t="s">
        <v>208</v>
      </c>
      <c r="H30" s="279" t="s">
        <v>209</v>
      </c>
      <c r="I30" s="280"/>
      <c r="J30" s="39" t="s">
        <v>210</v>
      </c>
      <c r="K30" s="37" t="s">
        <v>1</v>
      </c>
      <c r="L30" s="38" t="s">
        <v>206</v>
      </c>
      <c r="M30" s="38" t="s">
        <v>207</v>
      </c>
      <c r="N30" s="38" t="s">
        <v>208</v>
      </c>
      <c r="O30" s="279" t="s">
        <v>209</v>
      </c>
      <c r="P30" s="280"/>
      <c r="Q30" s="39" t="s">
        <v>210</v>
      </c>
      <c r="R30" s="37" t="s">
        <v>1</v>
      </c>
      <c r="S30" s="38" t="s">
        <v>206</v>
      </c>
      <c r="T30" s="38" t="s">
        <v>207</v>
      </c>
      <c r="U30" s="38" t="s">
        <v>208</v>
      </c>
      <c r="V30" s="279" t="s">
        <v>209</v>
      </c>
      <c r="W30" s="280"/>
      <c r="X30" s="39" t="s">
        <v>210</v>
      </c>
      <c r="Y30" s="37" t="s">
        <v>1</v>
      </c>
      <c r="Z30" s="38" t="s">
        <v>206</v>
      </c>
      <c r="AA30" s="38" t="s">
        <v>207</v>
      </c>
      <c r="AB30" s="38" t="s">
        <v>208</v>
      </c>
      <c r="AC30" s="279" t="s">
        <v>209</v>
      </c>
      <c r="AD30" s="280"/>
      <c r="AE30" s="39" t="s">
        <v>210</v>
      </c>
      <c r="AF30" s="37" t="s">
        <v>1</v>
      </c>
      <c r="AG30" s="38" t="s">
        <v>206</v>
      </c>
      <c r="AH30" s="38" t="s">
        <v>207</v>
      </c>
      <c r="AI30" s="38" t="s">
        <v>208</v>
      </c>
      <c r="AJ30" s="279" t="s">
        <v>209</v>
      </c>
      <c r="AK30" s="280"/>
      <c r="AL30" s="39" t="s">
        <v>210</v>
      </c>
      <c r="AM30" s="37" t="s">
        <v>1</v>
      </c>
      <c r="AN30" s="38" t="s">
        <v>206</v>
      </c>
      <c r="AO30" s="38" t="s">
        <v>207</v>
      </c>
      <c r="AP30" s="38" t="s">
        <v>208</v>
      </c>
      <c r="AQ30" s="279" t="s">
        <v>209</v>
      </c>
      <c r="AR30" s="280"/>
      <c r="AS30" s="39" t="s">
        <v>210</v>
      </c>
      <c r="AT30" s="37" t="s">
        <v>1</v>
      </c>
      <c r="AU30" s="38" t="s">
        <v>206</v>
      </c>
      <c r="AV30" s="38" t="s">
        <v>207</v>
      </c>
      <c r="AW30" s="38" t="s">
        <v>208</v>
      </c>
      <c r="AX30" s="279" t="s">
        <v>209</v>
      </c>
      <c r="AY30" s="280"/>
      <c r="AZ30" s="39" t="s">
        <v>210</v>
      </c>
      <c r="BA30" s="37" t="s">
        <v>1</v>
      </c>
      <c r="BB30" s="38" t="s">
        <v>206</v>
      </c>
      <c r="BC30" s="38" t="s">
        <v>207</v>
      </c>
      <c r="BD30" s="38" t="s">
        <v>208</v>
      </c>
      <c r="BE30" s="279" t="s">
        <v>209</v>
      </c>
      <c r="BF30" s="280"/>
      <c r="BG30" s="39" t="s">
        <v>210</v>
      </c>
    </row>
    <row r="31" spans="2:59" ht="15.95" customHeight="1">
      <c r="B31" s="295"/>
      <c r="D31" s="12">
        <v>1</v>
      </c>
      <c r="E31" s="13">
        <v>0.625</v>
      </c>
      <c r="F31" s="14" t="s">
        <v>211</v>
      </c>
      <c r="G31" s="21" t="str">
        <f>E11</f>
        <v>LOSC LILLE (FRA)</v>
      </c>
      <c r="H31" s="162">
        <v>0</v>
      </c>
      <c r="I31" s="162">
        <v>0</v>
      </c>
      <c r="J31" s="23" t="str">
        <f>E13</f>
        <v>SIGMA OLOMOUC (CZE)</v>
      </c>
      <c r="K31" s="12">
        <v>1</v>
      </c>
      <c r="L31" s="13">
        <v>0.625</v>
      </c>
      <c r="M31" s="14" t="s">
        <v>212</v>
      </c>
      <c r="N31" s="21" t="str">
        <f>L11</f>
        <v>KRC GENK (BEL)</v>
      </c>
      <c r="O31" s="15">
        <v>1</v>
      </c>
      <c r="P31" s="15">
        <v>2</v>
      </c>
      <c r="Q31" s="23" t="str">
        <f>L13</f>
        <v>METZ (FRA)</v>
      </c>
      <c r="R31" s="12">
        <v>1</v>
      </c>
      <c r="S31" s="13">
        <v>0.625</v>
      </c>
      <c r="T31" s="14" t="s">
        <v>219</v>
      </c>
      <c r="U31" s="21" t="str">
        <f>S11</f>
        <v>KAYSERİSPOR (TUR)</v>
      </c>
      <c r="V31" s="15">
        <v>0</v>
      </c>
      <c r="W31" s="15">
        <v>0</v>
      </c>
      <c r="X31" s="23" t="str">
        <f>S13</f>
        <v>ST PAULI (GER)</v>
      </c>
      <c r="Y31" s="12">
        <v>1</v>
      </c>
      <c r="Z31" s="13">
        <v>0.625</v>
      </c>
      <c r="AA31" s="14" t="s">
        <v>220</v>
      </c>
      <c r="AB31" s="21" t="str">
        <f>Z11</f>
        <v>MAN. CITY (ENG)</v>
      </c>
      <c r="AC31" s="15">
        <v>0</v>
      </c>
      <c r="AD31" s="15">
        <v>2</v>
      </c>
      <c r="AE31" s="23" t="str">
        <f>Z13</f>
        <v>O. MARSEILLE (FRA)</v>
      </c>
      <c r="AF31" s="12">
        <v>1</v>
      </c>
      <c r="AG31" s="13">
        <v>0.625</v>
      </c>
      <c r="AH31" s="14" t="s">
        <v>215</v>
      </c>
      <c r="AI31" s="21" t="str">
        <f>AG11</f>
        <v>BROMMAPOJKARNA (SWE)</v>
      </c>
      <c r="AJ31" s="15">
        <v>4</v>
      </c>
      <c r="AK31" s="15">
        <v>0</v>
      </c>
      <c r="AL31" s="23" t="str">
        <f>AG13</f>
        <v>RİZESPOR (TUR)</v>
      </c>
      <c r="AM31" s="12">
        <v>1</v>
      </c>
      <c r="AN31" s="13">
        <v>0.625</v>
      </c>
      <c r="AO31" s="14" t="s">
        <v>216</v>
      </c>
      <c r="AP31" s="21" t="str">
        <f>AN11</f>
        <v>PARMA (ITA)</v>
      </c>
      <c r="AQ31" s="15">
        <v>1</v>
      </c>
      <c r="AR31" s="15">
        <v>0</v>
      </c>
      <c r="AS31" s="23" t="str">
        <f>AN13</f>
        <v>ROSTOV (RUS)</v>
      </c>
      <c r="AT31" s="12">
        <v>1</v>
      </c>
      <c r="AU31" s="13">
        <v>0.625</v>
      </c>
      <c r="AV31" s="14" t="s">
        <v>217</v>
      </c>
      <c r="AW31" s="21" t="str">
        <f>AU11</f>
        <v>GÖZTEPE (TUR)</v>
      </c>
      <c r="AX31" s="15">
        <v>1</v>
      </c>
      <c r="AY31" s="15">
        <v>0</v>
      </c>
      <c r="AZ31" s="23" t="str">
        <f>AU13</f>
        <v>TWENTE (NED)</v>
      </c>
      <c r="BA31" s="12">
        <v>1</v>
      </c>
      <c r="BB31" s="13">
        <v>0.625</v>
      </c>
      <c r="BC31" s="14" t="s">
        <v>218</v>
      </c>
      <c r="BD31" s="21" t="str">
        <f>BB11</f>
        <v>MIDTJYLLAND (DEN)</v>
      </c>
      <c r="BE31" s="15">
        <v>0</v>
      </c>
      <c r="BF31" s="15">
        <v>1</v>
      </c>
      <c r="BG31" s="23" t="str">
        <f>BB13</f>
        <v>SİVASSPOR (TUR)</v>
      </c>
    </row>
    <row r="32" spans="2:59" ht="15.95" customHeight="1">
      <c r="B32" s="295"/>
      <c r="D32" s="16">
        <v>2</v>
      </c>
      <c r="E32" s="17">
        <v>0.64583333333333337</v>
      </c>
      <c r="F32" s="18" t="s">
        <v>211</v>
      </c>
      <c r="G32" s="22" t="str">
        <f>E14</f>
        <v>SLASK WROCLAW (POL)</v>
      </c>
      <c r="H32" s="20">
        <v>1</v>
      </c>
      <c r="I32" s="20">
        <v>0</v>
      </c>
      <c r="J32" s="24" t="str">
        <f>E10</f>
        <v>KONYASPOR (TUR)</v>
      </c>
      <c r="K32" s="16">
        <v>2</v>
      </c>
      <c r="L32" s="17">
        <v>0.64583333333333337</v>
      </c>
      <c r="M32" s="18" t="s">
        <v>212</v>
      </c>
      <c r="N32" s="22" t="str">
        <f>L14</f>
        <v>ASPIRE ACADEMY (QAT)</v>
      </c>
      <c r="O32" s="19">
        <v>2</v>
      </c>
      <c r="P32" s="19">
        <v>2</v>
      </c>
      <c r="Q32" s="24" t="str">
        <f>L10</f>
        <v>HAMBURG (GER)</v>
      </c>
      <c r="R32" s="16">
        <v>2</v>
      </c>
      <c r="S32" s="17">
        <v>0.64583333333333337</v>
      </c>
      <c r="T32" s="18" t="s">
        <v>213</v>
      </c>
      <c r="U32" s="22" t="str">
        <f>S14</f>
        <v>ZENIT (RUS)</v>
      </c>
      <c r="V32" s="19">
        <v>4</v>
      </c>
      <c r="W32" s="19">
        <v>1</v>
      </c>
      <c r="X32" s="24" t="str">
        <f>S10</f>
        <v>KARŞIYAKA (TUR)</v>
      </c>
      <c r="Y32" s="16">
        <v>2</v>
      </c>
      <c r="Z32" s="17">
        <v>0.64583333333333337</v>
      </c>
      <c r="AA32" s="18" t="s">
        <v>214</v>
      </c>
      <c r="AB32" s="22" t="str">
        <f>Z14</f>
        <v>RANGERS (SCO)</v>
      </c>
      <c r="AC32" s="19">
        <v>0</v>
      </c>
      <c r="AD32" s="19">
        <v>0</v>
      </c>
      <c r="AE32" s="24" t="str">
        <f>Z10</f>
        <v>KASIMPAŞA (TUR)</v>
      </c>
      <c r="AF32" s="16">
        <v>2</v>
      </c>
      <c r="AG32" s="17">
        <v>0.64583333333333337</v>
      </c>
      <c r="AH32" s="18" t="s">
        <v>219</v>
      </c>
      <c r="AI32" s="22" t="str">
        <f>AG14</f>
        <v>SOUTHAMPTON (ENG)</v>
      </c>
      <c r="AJ32" s="19">
        <v>0</v>
      </c>
      <c r="AK32" s="19">
        <v>0</v>
      </c>
      <c r="AL32" s="24" t="str">
        <f>AG10</f>
        <v>BAŞAKŞEHİR (TUR)</v>
      </c>
      <c r="AM32" s="16">
        <v>2</v>
      </c>
      <c r="AN32" s="17">
        <v>0.64583333333333337</v>
      </c>
      <c r="AO32" s="18" t="s">
        <v>220</v>
      </c>
      <c r="AP32" s="22" t="str">
        <f>AN14</f>
        <v>WOLVERHAMPTON (ENG)</v>
      </c>
      <c r="AQ32" s="19">
        <v>0</v>
      </c>
      <c r="AR32" s="19">
        <v>1</v>
      </c>
      <c r="AS32" s="24" t="str">
        <f>AN10</f>
        <v>PAOK (GRE)</v>
      </c>
      <c r="AT32" s="16">
        <v>2</v>
      </c>
      <c r="AU32" s="17">
        <v>0.64583333333333337</v>
      </c>
      <c r="AV32" s="18" t="s">
        <v>217</v>
      </c>
      <c r="AW32" s="22" t="str">
        <f>AU14</f>
        <v>VALENCIA (ESP)</v>
      </c>
      <c r="AX32" s="19">
        <v>2</v>
      </c>
      <c r="AY32" s="19">
        <v>0</v>
      </c>
      <c r="AZ32" s="24" t="str">
        <f>AU10</f>
        <v>GABALA (AZE)</v>
      </c>
      <c r="BA32" s="16">
        <v>2</v>
      </c>
      <c r="BB32" s="17">
        <v>0.64583333333333337</v>
      </c>
      <c r="BC32" s="18" t="s">
        <v>218</v>
      </c>
      <c r="BD32" s="22" t="str">
        <f>BB14</f>
        <v>TRABZONSPOR (TUR)</v>
      </c>
      <c r="BE32" s="19">
        <v>1</v>
      </c>
      <c r="BF32" s="19">
        <v>0</v>
      </c>
      <c r="BG32" s="24" t="str">
        <f>BB10</f>
        <v>LAZIO (ITA)</v>
      </c>
    </row>
    <row r="33" spans="2:59" ht="15.95" customHeight="1">
      <c r="B33" s="295"/>
      <c r="D33" s="16">
        <v>3</v>
      </c>
      <c r="E33" s="17">
        <v>0.66666666666666663</v>
      </c>
      <c r="F33" s="18" t="s">
        <v>211</v>
      </c>
      <c r="G33" s="22" t="str">
        <f>E9</f>
        <v>CELTIC (SCO)</v>
      </c>
      <c r="H33" s="20">
        <v>0</v>
      </c>
      <c r="I33" s="20">
        <v>0</v>
      </c>
      <c r="J33" s="24" t="str">
        <f>E6</f>
        <v>ANDERLECHT (BEL)</v>
      </c>
      <c r="K33" s="16">
        <v>3</v>
      </c>
      <c r="L33" s="17">
        <v>0.66666666666666663</v>
      </c>
      <c r="M33" s="18" t="s">
        <v>212</v>
      </c>
      <c r="N33" s="22" t="str">
        <f>L9</f>
        <v>FENERBAHÇE (TUR)</v>
      </c>
      <c r="O33" s="19">
        <v>0</v>
      </c>
      <c r="P33" s="19">
        <v>0</v>
      </c>
      <c r="Q33" s="24" t="str">
        <f>L6</f>
        <v>ANTALYASPOR (TUR)</v>
      </c>
      <c r="R33" s="16">
        <v>3</v>
      </c>
      <c r="S33" s="17">
        <v>0.66666666666666663</v>
      </c>
      <c r="T33" s="18" t="s">
        <v>213</v>
      </c>
      <c r="U33" s="22" t="str">
        <f>S9</f>
        <v>CHELSEA (ENG)</v>
      </c>
      <c r="V33" s="19">
        <v>1</v>
      </c>
      <c r="W33" s="19">
        <v>0</v>
      </c>
      <c r="X33" s="24" t="str">
        <f>S6</f>
        <v>AIK SOLNA (SWE)</v>
      </c>
      <c r="Y33" s="16">
        <v>3</v>
      </c>
      <c r="Z33" s="17">
        <v>0.66666666666666663</v>
      </c>
      <c r="AA33" s="18" t="s">
        <v>214</v>
      </c>
      <c r="AB33" s="22" t="str">
        <f>Z9</f>
        <v>İZMİRSPOR (TUR)</v>
      </c>
      <c r="AC33" s="19">
        <v>0</v>
      </c>
      <c r="AD33" s="19">
        <v>2</v>
      </c>
      <c r="AE33" s="24" t="str">
        <f>Z6</f>
        <v>ATALANTA (ITA)</v>
      </c>
      <c r="AF33" s="16">
        <v>3</v>
      </c>
      <c r="AG33" s="17">
        <v>0.66666666666666663</v>
      </c>
      <c r="AH33" s="18" t="s">
        <v>215</v>
      </c>
      <c r="AI33" s="22" t="str">
        <f>AG9</f>
        <v>ALTAY (TUR)</v>
      </c>
      <c r="AJ33" s="19">
        <v>1</v>
      </c>
      <c r="AK33" s="19">
        <v>0</v>
      </c>
      <c r="AL33" s="24" t="str">
        <f>AG6</f>
        <v>AC MILAN (ITA)</v>
      </c>
      <c r="AM33" s="16">
        <v>3</v>
      </c>
      <c r="AN33" s="17">
        <v>0.66666666666666663</v>
      </c>
      <c r="AO33" s="18" t="s">
        <v>216</v>
      </c>
      <c r="AP33" s="22" t="str">
        <f>AN9</f>
        <v>MONTPELLIER (FRA)</v>
      </c>
      <c r="AQ33" s="19">
        <v>0</v>
      </c>
      <c r="AR33" s="19">
        <v>0</v>
      </c>
      <c r="AS33" s="24" t="str">
        <f>AN6</f>
        <v>ALTINORDU (TUR)</v>
      </c>
      <c r="AT33" s="16">
        <v>3</v>
      </c>
      <c r="AU33" s="17">
        <v>0.66666666666666663</v>
      </c>
      <c r="AV33" s="18" t="s">
        <v>219</v>
      </c>
      <c r="AW33" s="22" t="str">
        <f>AU9</f>
        <v>CLUB BRUGGE (BEL)</v>
      </c>
      <c r="AX33" s="19">
        <v>0</v>
      </c>
      <c r="AY33" s="19">
        <v>1</v>
      </c>
      <c r="AZ33" s="24" t="str">
        <f>AU6</f>
        <v>ANKARAGÜCÜ (TUR)</v>
      </c>
      <c r="BA33" s="16">
        <v>3</v>
      </c>
      <c r="BB33" s="17">
        <v>0.66666666666666663</v>
      </c>
      <c r="BC33" s="18" t="s">
        <v>220</v>
      </c>
      <c r="BD33" s="22" t="str">
        <f>BB9</f>
        <v>KRASNODAR (RUS)</v>
      </c>
      <c r="BE33" s="19">
        <v>2</v>
      </c>
      <c r="BF33" s="19">
        <v>0</v>
      </c>
      <c r="BG33" s="24" t="str">
        <f>BB6</f>
        <v>BEROE (BUL)</v>
      </c>
    </row>
    <row r="34" spans="2:59" ht="15.95" customHeight="1">
      <c r="B34" s="295"/>
      <c r="D34" s="16">
        <v>4</v>
      </c>
      <c r="E34" s="17">
        <v>0.6875</v>
      </c>
      <c r="F34" s="18" t="s">
        <v>211</v>
      </c>
      <c r="G34" s="22" t="str">
        <f>E7</f>
        <v>AZ ALKMAAR (NED)</v>
      </c>
      <c r="H34" s="20">
        <v>3</v>
      </c>
      <c r="I34" s="20">
        <v>0</v>
      </c>
      <c r="J34" s="24" t="str">
        <f>E8</f>
        <v>BURSASPOR (TUR)</v>
      </c>
      <c r="K34" s="16">
        <v>4</v>
      </c>
      <c r="L34" s="17">
        <v>0.6875</v>
      </c>
      <c r="M34" s="18" t="s">
        <v>212</v>
      </c>
      <c r="N34" s="22" t="str">
        <f>L7</f>
        <v>PORTO (POR)</v>
      </c>
      <c r="O34" s="20">
        <v>1</v>
      </c>
      <c r="P34" s="20">
        <v>0</v>
      </c>
      <c r="Q34" s="24" t="str">
        <f>L8</f>
        <v>CRVENA ZVEDZA (SRB)</v>
      </c>
      <c r="R34" s="16">
        <v>4</v>
      </c>
      <c r="S34" s="17">
        <v>0.6875</v>
      </c>
      <c r="T34" s="18" t="s">
        <v>213</v>
      </c>
      <c r="U34" s="22" t="str">
        <f>S7</f>
        <v>BEŞİKTAŞ (TUR)</v>
      </c>
      <c r="V34" s="20">
        <v>1</v>
      </c>
      <c r="W34" s="20">
        <v>0</v>
      </c>
      <c r="X34" s="24" t="str">
        <f>S8</f>
        <v>CELTA VIGO (ESP)</v>
      </c>
      <c r="Y34" s="16">
        <v>4</v>
      </c>
      <c r="Z34" s="17">
        <v>0.6875</v>
      </c>
      <c r="AA34" s="18" t="s">
        <v>214</v>
      </c>
      <c r="AB34" s="22" t="str">
        <f>Z7</f>
        <v>GALATASARAY (TUR)</v>
      </c>
      <c r="AC34" s="20">
        <v>1</v>
      </c>
      <c r="AD34" s="20">
        <v>0</v>
      </c>
      <c r="AE34" s="24" t="str">
        <f>Z8</f>
        <v>HAMMARBY IF (SWE)</v>
      </c>
      <c r="AF34" s="16">
        <v>4</v>
      </c>
      <c r="AG34" s="17">
        <v>0.6875</v>
      </c>
      <c r="AH34" s="18" t="s">
        <v>215</v>
      </c>
      <c r="AI34" s="22" t="str">
        <f>AG7</f>
        <v>AEK (GRE)</v>
      </c>
      <c r="AJ34" s="20">
        <v>1</v>
      </c>
      <c r="AK34" s="20">
        <v>0</v>
      </c>
      <c r="AL34" s="24" t="str">
        <f>AG8</f>
        <v>AJAX (NED)</v>
      </c>
      <c r="AM34" s="16">
        <v>4</v>
      </c>
      <c r="AN34" s="17">
        <v>0.6875</v>
      </c>
      <c r="AO34" s="18" t="s">
        <v>216</v>
      </c>
      <c r="AP34" s="22" t="str">
        <f>AN7</f>
        <v>AKHİSAR (TUR)</v>
      </c>
      <c r="AQ34" s="20">
        <v>5</v>
      </c>
      <c r="AR34" s="20">
        <v>0</v>
      </c>
      <c r="AS34" s="24" t="str">
        <f>AN8</f>
        <v>İZMİR BBSK (TUR)</v>
      </c>
      <c r="AT34" s="16">
        <v>4</v>
      </c>
      <c r="AU34" s="17">
        <v>0.6875</v>
      </c>
      <c r="AV34" s="18" t="s">
        <v>217</v>
      </c>
      <c r="AW34" s="22" t="str">
        <f>AU7</f>
        <v>BENFICA (POR)</v>
      </c>
      <c r="AX34" s="20">
        <v>0</v>
      </c>
      <c r="AY34" s="20">
        <v>1</v>
      </c>
      <c r="AZ34" s="24" t="str">
        <f>AU8</f>
        <v>CARDIFF CITY (WAL)</v>
      </c>
      <c r="BA34" s="16">
        <v>4</v>
      </c>
      <c r="BB34" s="17">
        <v>0.6875</v>
      </c>
      <c r="BC34" s="18" t="s">
        <v>218</v>
      </c>
      <c r="BD34" s="22" t="str">
        <f>BB7</f>
        <v>BUCASPOR (TUR)</v>
      </c>
      <c r="BE34" s="20">
        <v>0</v>
      </c>
      <c r="BF34" s="20">
        <v>2</v>
      </c>
      <c r="BG34" s="24" t="str">
        <f>BB8</f>
        <v>DINAMO ZAGREB (CRO)</v>
      </c>
    </row>
    <row r="35" spans="2:59" ht="15.95" customHeight="1" thickBot="1">
      <c r="B35" s="295"/>
      <c r="D35" s="25">
        <v>5</v>
      </c>
      <c r="E35" s="26"/>
      <c r="F35" s="27"/>
      <c r="G35" s="28" t="str">
        <f>E12</f>
        <v>NEFTÇİ PFK (AZE)</v>
      </c>
      <c r="H35" s="29"/>
      <c r="I35" s="29"/>
      <c r="J35" s="30" t="s">
        <v>0</v>
      </c>
      <c r="K35" s="25">
        <v>5</v>
      </c>
      <c r="L35" s="26"/>
      <c r="M35" s="27"/>
      <c r="N35" s="28" t="str">
        <f>L12</f>
        <v>LEICESTER CITY(ENG)</v>
      </c>
      <c r="O35" s="29"/>
      <c r="P35" s="29"/>
      <c r="Q35" s="30" t="s">
        <v>0</v>
      </c>
      <c r="R35" s="25">
        <v>5</v>
      </c>
      <c r="S35" s="26"/>
      <c r="T35" s="27"/>
      <c r="U35" s="28" t="str">
        <f>S12</f>
        <v>ODENSE (DEN)</v>
      </c>
      <c r="V35" s="29"/>
      <c r="W35" s="29"/>
      <c r="X35" s="30" t="s">
        <v>0</v>
      </c>
      <c r="Y35" s="25">
        <v>5</v>
      </c>
      <c r="Z35" s="26"/>
      <c r="AA35" s="27"/>
      <c r="AB35" s="28" t="str">
        <f>Z12</f>
        <v>O. LJUBLJANA (SLO)</v>
      </c>
      <c r="AC35" s="29"/>
      <c r="AD35" s="29"/>
      <c r="AE35" s="30" t="s">
        <v>0</v>
      </c>
      <c r="AF35" s="25">
        <v>5</v>
      </c>
      <c r="AG35" s="26"/>
      <c r="AH35" s="27"/>
      <c r="AI35" s="28" t="str">
        <f>AG12</f>
        <v>CHARLEROI (BEL)</v>
      </c>
      <c r="AJ35" s="29"/>
      <c r="AK35" s="29"/>
      <c r="AL35" s="30" t="s">
        <v>0</v>
      </c>
      <c r="AM35" s="25">
        <v>5</v>
      </c>
      <c r="AN35" s="26"/>
      <c r="AO35" s="27"/>
      <c r="AP35" s="28" t="str">
        <f>AN12</f>
        <v>PSV (NED)</v>
      </c>
      <c r="AQ35" s="29"/>
      <c r="AR35" s="29"/>
      <c r="AS35" s="30" t="s">
        <v>0</v>
      </c>
      <c r="AT35" s="25">
        <v>5</v>
      </c>
      <c r="AU35" s="26"/>
      <c r="AV35" s="27"/>
      <c r="AW35" s="28" t="str">
        <f>AU12</f>
        <v>GRASSHOPPER (SUI)</v>
      </c>
      <c r="AX35" s="29"/>
      <c r="AY35" s="29"/>
      <c r="AZ35" s="30" t="s">
        <v>0</v>
      </c>
      <c r="BA35" s="25">
        <v>5</v>
      </c>
      <c r="BB35" s="26"/>
      <c r="BC35" s="27"/>
      <c r="BD35" s="28" t="str">
        <f>BB12</f>
        <v>MONACO (FRA)</v>
      </c>
      <c r="BE35" s="29"/>
      <c r="BF35" s="29"/>
      <c r="BG35" s="30" t="s">
        <v>0</v>
      </c>
    </row>
    <row r="36" spans="2:59" ht="17.100000000000001" customHeight="1">
      <c r="B36" s="295"/>
      <c r="D36" s="37" t="s">
        <v>1</v>
      </c>
      <c r="E36" s="38" t="s">
        <v>206</v>
      </c>
      <c r="F36" s="38" t="s">
        <v>207</v>
      </c>
      <c r="G36" s="38" t="s">
        <v>208</v>
      </c>
      <c r="H36" s="279" t="s">
        <v>209</v>
      </c>
      <c r="I36" s="280"/>
      <c r="J36" s="39" t="s">
        <v>210</v>
      </c>
      <c r="K36" s="37" t="s">
        <v>1</v>
      </c>
      <c r="L36" s="38" t="s">
        <v>206</v>
      </c>
      <c r="M36" s="38" t="s">
        <v>207</v>
      </c>
      <c r="N36" s="38" t="s">
        <v>208</v>
      </c>
      <c r="O36" s="279" t="s">
        <v>209</v>
      </c>
      <c r="P36" s="280"/>
      <c r="Q36" s="39" t="s">
        <v>210</v>
      </c>
      <c r="R36" s="37" t="s">
        <v>1</v>
      </c>
      <c r="S36" s="38" t="s">
        <v>206</v>
      </c>
      <c r="T36" s="38" t="s">
        <v>207</v>
      </c>
      <c r="U36" s="38" t="s">
        <v>208</v>
      </c>
      <c r="V36" s="279" t="s">
        <v>209</v>
      </c>
      <c r="W36" s="280"/>
      <c r="X36" s="39" t="s">
        <v>210</v>
      </c>
      <c r="Y36" s="37" t="s">
        <v>1</v>
      </c>
      <c r="Z36" s="38" t="s">
        <v>206</v>
      </c>
      <c r="AA36" s="38" t="s">
        <v>207</v>
      </c>
      <c r="AB36" s="38" t="s">
        <v>208</v>
      </c>
      <c r="AC36" s="279" t="s">
        <v>209</v>
      </c>
      <c r="AD36" s="280"/>
      <c r="AE36" s="39" t="s">
        <v>210</v>
      </c>
      <c r="AF36" s="37" t="s">
        <v>1</v>
      </c>
      <c r="AG36" s="38" t="s">
        <v>206</v>
      </c>
      <c r="AH36" s="38" t="s">
        <v>207</v>
      </c>
      <c r="AI36" s="38" t="s">
        <v>208</v>
      </c>
      <c r="AJ36" s="279" t="s">
        <v>209</v>
      </c>
      <c r="AK36" s="280"/>
      <c r="AL36" s="39" t="s">
        <v>210</v>
      </c>
      <c r="AM36" s="37" t="s">
        <v>1</v>
      </c>
      <c r="AN36" s="38" t="s">
        <v>206</v>
      </c>
      <c r="AO36" s="38" t="s">
        <v>207</v>
      </c>
      <c r="AP36" s="38" t="s">
        <v>208</v>
      </c>
      <c r="AQ36" s="279" t="s">
        <v>209</v>
      </c>
      <c r="AR36" s="280"/>
      <c r="AS36" s="39" t="s">
        <v>210</v>
      </c>
      <c r="AT36" s="37" t="s">
        <v>1</v>
      </c>
      <c r="AU36" s="38" t="s">
        <v>206</v>
      </c>
      <c r="AV36" s="38" t="s">
        <v>207</v>
      </c>
      <c r="AW36" s="38" t="s">
        <v>208</v>
      </c>
      <c r="AX36" s="279" t="s">
        <v>209</v>
      </c>
      <c r="AY36" s="280"/>
      <c r="AZ36" s="39" t="s">
        <v>210</v>
      </c>
      <c r="BA36" s="37" t="s">
        <v>1</v>
      </c>
      <c r="BB36" s="38" t="s">
        <v>206</v>
      </c>
      <c r="BC36" s="38" t="s">
        <v>207</v>
      </c>
      <c r="BD36" s="38" t="s">
        <v>208</v>
      </c>
      <c r="BE36" s="279" t="s">
        <v>209</v>
      </c>
      <c r="BF36" s="280"/>
      <c r="BG36" s="39" t="s">
        <v>210</v>
      </c>
    </row>
    <row r="37" spans="2:59" ht="15.95" customHeight="1">
      <c r="B37" s="295"/>
      <c r="D37" s="12">
        <v>1</v>
      </c>
      <c r="E37" s="13">
        <v>0.70833333333333337</v>
      </c>
      <c r="F37" s="14" t="s">
        <v>219</v>
      </c>
      <c r="G37" s="21" t="str">
        <f>E10</f>
        <v>KONYASPOR (TUR)</v>
      </c>
      <c r="H37" s="162">
        <v>0</v>
      </c>
      <c r="I37" s="162">
        <v>3</v>
      </c>
      <c r="J37" s="23" t="str">
        <f>E12</f>
        <v>NEFTÇİ PFK (AZE)</v>
      </c>
      <c r="K37" s="12">
        <v>1</v>
      </c>
      <c r="L37" s="13">
        <v>0.70833333333333337</v>
      </c>
      <c r="M37" s="14" t="s">
        <v>220</v>
      </c>
      <c r="N37" s="21" t="str">
        <f>L10</f>
        <v>HAMBURG (GER)</v>
      </c>
      <c r="O37" s="15">
        <v>0</v>
      </c>
      <c r="P37" s="15">
        <v>3</v>
      </c>
      <c r="Q37" s="23" t="str">
        <f>L12</f>
        <v>LEICESTER CITY(ENG)</v>
      </c>
      <c r="R37" s="12">
        <v>1</v>
      </c>
      <c r="S37" s="13">
        <v>0.70833333333333337</v>
      </c>
      <c r="T37" s="14" t="s">
        <v>213</v>
      </c>
      <c r="U37" s="21" t="str">
        <f>S10</f>
        <v>KARŞIYAKA (TUR)</v>
      </c>
      <c r="V37" s="15">
        <v>0</v>
      </c>
      <c r="W37" s="15">
        <v>1</v>
      </c>
      <c r="X37" s="23" t="str">
        <f>S12</f>
        <v>ODENSE (DEN)</v>
      </c>
      <c r="Y37" s="12">
        <v>1</v>
      </c>
      <c r="Z37" s="13">
        <v>0.70833333333333337</v>
      </c>
      <c r="AA37" s="14" t="s">
        <v>214</v>
      </c>
      <c r="AB37" s="21" t="str">
        <f>Z10</f>
        <v>KASIMPAŞA (TUR)</v>
      </c>
      <c r="AC37" s="15">
        <v>1</v>
      </c>
      <c r="AD37" s="15">
        <v>2</v>
      </c>
      <c r="AE37" s="23" t="str">
        <f>Z12</f>
        <v>O. LJUBLJANA (SLO)</v>
      </c>
      <c r="AF37" s="12">
        <v>1</v>
      </c>
      <c r="AG37" s="13">
        <v>0.70833333333333337</v>
      </c>
      <c r="AH37" s="14" t="s">
        <v>215</v>
      </c>
      <c r="AI37" s="21" t="str">
        <f>AG10</f>
        <v>BAŞAKŞEHİR (TUR)</v>
      </c>
      <c r="AJ37" s="15">
        <v>1</v>
      </c>
      <c r="AK37" s="15">
        <v>0</v>
      </c>
      <c r="AL37" s="23" t="str">
        <f>AG12</f>
        <v>CHARLEROI (BEL)</v>
      </c>
      <c r="AM37" s="12">
        <v>1</v>
      </c>
      <c r="AN37" s="13">
        <v>0.70833333333333337</v>
      </c>
      <c r="AO37" s="14" t="s">
        <v>216</v>
      </c>
      <c r="AP37" s="21" t="str">
        <f>AN10</f>
        <v>PAOK (GRE)</v>
      </c>
      <c r="AQ37" s="15">
        <v>1</v>
      </c>
      <c r="AR37" s="15">
        <v>0</v>
      </c>
      <c r="AS37" s="23" t="str">
        <f>AN12</f>
        <v>PSV (NED)</v>
      </c>
      <c r="AT37" s="12">
        <v>1</v>
      </c>
      <c r="AU37" s="13">
        <v>0.70833333333333337</v>
      </c>
      <c r="AV37" s="14" t="s">
        <v>217</v>
      </c>
      <c r="AW37" s="21" t="str">
        <f>AU10</f>
        <v>GABALA (AZE)</v>
      </c>
      <c r="AX37" s="15">
        <v>2</v>
      </c>
      <c r="AY37" s="15">
        <v>1</v>
      </c>
      <c r="AZ37" s="23" t="str">
        <f>AU12</f>
        <v>GRASSHOPPER (SUI)</v>
      </c>
      <c r="BA37" s="12">
        <v>1</v>
      </c>
      <c r="BB37" s="13">
        <v>0.70833333333333337</v>
      </c>
      <c r="BC37" s="14" t="s">
        <v>218</v>
      </c>
      <c r="BD37" s="21" t="str">
        <f>BB10</f>
        <v>LAZIO (ITA)</v>
      </c>
      <c r="BE37" s="15">
        <v>1</v>
      </c>
      <c r="BF37" s="15">
        <v>1</v>
      </c>
      <c r="BG37" s="23" t="str">
        <f>BB12</f>
        <v>MONACO (FRA)</v>
      </c>
    </row>
    <row r="38" spans="2:59" ht="15.95" customHeight="1">
      <c r="B38" s="295"/>
      <c r="D38" s="16">
        <v>2</v>
      </c>
      <c r="E38" s="17">
        <v>0.72916666666666663</v>
      </c>
      <c r="F38" s="18" t="s">
        <v>211</v>
      </c>
      <c r="G38" s="22" t="str">
        <f>E13</f>
        <v>SIGMA OLOMOUC (CZE)</v>
      </c>
      <c r="H38" s="20">
        <v>0</v>
      </c>
      <c r="I38" s="20">
        <v>0</v>
      </c>
      <c r="J38" s="24" t="str">
        <f>E9</f>
        <v>CELTIC (SCO)</v>
      </c>
      <c r="K38" s="16">
        <v>2</v>
      </c>
      <c r="L38" s="17">
        <v>0.72916666666666663</v>
      </c>
      <c r="M38" s="18" t="s">
        <v>212</v>
      </c>
      <c r="N38" s="22" t="str">
        <f>L13</f>
        <v>METZ (FRA)</v>
      </c>
      <c r="O38" s="19">
        <v>0</v>
      </c>
      <c r="P38" s="19">
        <v>0</v>
      </c>
      <c r="Q38" s="24" t="str">
        <f>L9</f>
        <v>FENERBAHÇE (TUR)</v>
      </c>
      <c r="R38" s="16">
        <v>2</v>
      </c>
      <c r="S38" s="17">
        <v>0.72916666666666663</v>
      </c>
      <c r="T38" s="18" t="s">
        <v>219</v>
      </c>
      <c r="U38" s="22" t="str">
        <f>S13</f>
        <v>ST PAULI (GER)</v>
      </c>
      <c r="V38" s="19">
        <v>0</v>
      </c>
      <c r="W38" s="19">
        <v>0</v>
      </c>
      <c r="X38" s="24" t="str">
        <f>S9</f>
        <v>CHELSEA (ENG)</v>
      </c>
      <c r="Y38" s="16">
        <v>2</v>
      </c>
      <c r="Z38" s="17">
        <v>0.72916666666666663</v>
      </c>
      <c r="AA38" s="18" t="s">
        <v>220</v>
      </c>
      <c r="AB38" s="22" t="str">
        <f>Z13</f>
        <v>O. MARSEILLE (FRA)</v>
      </c>
      <c r="AC38" s="19">
        <v>1</v>
      </c>
      <c r="AD38" s="19">
        <v>0</v>
      </c>
      <c r="AE38" s="24" t="str">
        <f>Z9</f>
        <v>İZMİRSPOR (TUR)</v>
      </c>
      <c r="AF38" s="16">
        <v>2</v>
      </c>
      <c r="AG38" s="17">
        <v>0.72916666666666663</v>
      </c>
      <c r="AH38" s="18" t="s">
        <v>215</v>
      </c>
      <c r="AI38" s="22" t="str">
        <f>AG13</f>
        <v>RİZESPOR (TUR)</v>
      </c>
      <c r="AJ38" s="19">
        <v>0</v>
      </c>
      <c r="AK38" s="19">
        <v>0</v>
      </c>
      <c r="AL38" s="24" t="str">
        <f>AG9</f>
        <v>ALTAY (TUR)</v>
      </c>
      <c r="AM38" s="16">
        <v>2</v>
      </c>
      <c r="AN38" s="17">
        <v>0.72916666666666663</v>
      </c>
      <c r="AO38" s="18" t="s">
        <v>216</v>
      </c>
      <c r="AP38" s="22" t="str">
        <f>AN13</f>
        <v>ROSTOV (RUS)</v>
      </c>
      <c r="AQ38" s="19">
        <v>0</v>
      </c>
      <c r="AR38" s="19">
        <v>0</v>
      </c>
      <c r="AS38" s="24" t="str">
        <f>AN9</f>
        <v>MONTPELLIER (FRA)</v>
      </c>
      <c r="AT38" s="16">
        <v>2</v>
      </c>
      <c r="AU38" s="17">
        <v>0.72916666666666663</v>
      </c>
      <c r="AV38" s="18" t="s">
        <v>217</v>
      </c>
      <c r="AW38" s="22" t="str">
        <f>AU13</f>
        <v>TWENTE (NED)</v>
      </c>
      <c r="AX38" s="19">
        <v>2</v>
      </c>
      <c r="AY38" s="19">
        <v>0</v>
      </c>
      <c r="AZ38" s="24" t="str">
        <f>AU9</f>
        <v>CLUB BRUGGE (BEL)</v>
      </c>
      <c r="BA38" s="16">
        <v>2</v>
      </c>
      <c r="BB38" s="17">
        <v>0.72916666666666663</v>
      </c>
      <c r="BC38" s="18" t="s">
        <v>218</v>
      </c>
      <c r="BD38" s="22" t="str">
        <f>BB13</f>
        <v>SİVASSPOR (TUR)</v>
      </c>
      <c r="BE38" s="19">
        <v>0</v>
      </c>
      <c r="BF38" s="19">
        <v>1</v>
      </c>
      <c r="BG38" s="24" t="str">
        <f>BB9</f>
        <v>KRASNODAR (RUS)</v>
      </c>
    </row>
    <row r="39" spans="2:59" ht="15.95" customHeight="1">
      <c r="B39" s="295"/>
      <c r="D39" s="16">
        <v>3</v>
      </c>
      <c r="E39" s="17">
        <v>0.75</v>
      </c>
      <c r="F39" s="18" t="s">
        <v>211</v>
      </c>
      <c r="G39" s="22" t="str">
        <f>E8</f>
        <v>BURSASPOR (TUR)</v>
      </c>
      <c r="H39" s="20">
        <v>0</v>
      </c>
      <c r="I39" s="20">
        <v>1</v>
      </c>
      <c r="J39" s="24" t="str">
        <f>E14</f>
        <v>SLASK WROCLAW (POL)</v>
      </c>
      <c r="K39" s="16">
        <v>3</v>
      </c>
      <c r="L39" s="17">
        <v>0.75</v>
      </c>
      <c r="M39" s="18" t="s">
        <v>212</v>
      </c>
      <c r="N39" s="22" t="str">
        <f>L8</f>
        <v>CRVENA ZVEDZA (SRB)</v>
      </c>
      <c r="O39" s="19">
        <v>3</v>
      </c>
      <c r="P39" s="19">
        <v>0</v>
      </c>
      <c r="Q39" s="24" t="str">
        <f>L14</f>
        <v>ASPIRE ACADEMY (QAT)</v>
      </c>
      <c r="R39" s="16">
        <v>3</v>
      </c>
      <c r="S39" s="17">
        <v>0.75</v>
      </c>
      <c r="T39" s="18" t="s">
        <v>213</v>
      </c>
      <c r="U39" s="22" t="str">
        <f>S8</f>
        <v>CELTA VIGO (ESP)</v>
      </c>
      <c r="V39" s="19">
        <v>2</v>
      </c>
      <c r="W39" s="19">
        <v>2</v>
      </c>
      <c r="X39" s="24" t="str">
        <f>S14</f>
        <v>ZENIT (RUS)</v>
      </c>
      <c r="Y39" s="16">
        <v>3</v>
      </c>
      <c r="Z39" s="17">
        <v>0.75</v>
      </c>
      <c r="AA39" s="18" t="s">
        <v>214</v>
      </c>
      <c r="AB39" s="22" t="str">
        <f>Z8</f>
        <v>HAMMARBY IF (SWE)</v>
      </c>
      <c r="AC39" s="19">
        <v>3</v>
      </c>
      <c r="AD39" s="19">
        <v>0</v>
      </c>
      <c r="AE39" s="24" t="str">
        <f>Z14</f>
        <v>RANGERS (SCO)</v>
      </c>
      <c r="AF39" s="16">
        <v>3</v>
      </c>
      <c r="AG39" s="17">
        <v>0.75</v>
      </c>
      <c r="AH39" s="18" t="s">
        <v>215</v>
      </c>
      <c r="AI39" s="22" t="str">
        <f>AG8</f>
        <v>AJAX (NED)</v>
      </c>
      <c r="AJ39" s="19">
        <v>0</v>
      </c>
      <c r="AK39" s="19">
        <v>0</v>
      </c>
      <c r="AL39" s="24" t="str">
        <f>AG14</f>
        <v>SOUTHAMPTON (ENG)</v>
      </c>
      <c r="AM39" s="16">
        <v>3</v>
      </c>
      <c r="AN39" s="17">
        <v>0.75</v>
      </c>
      <c r="AO39" s="18" t="s">
        <v>216</v>
      </c>
      <c r="AP39" s="22" t="str">
        <f>AN8</f>
        <v>İZMİR BBSK (TUR)</v>
      </c>
      <c r="AQ39" s="19">
        <v>0</v>
      </c>
      <c r="AR39" s="19">
        <v>1</v>
      </c>
      <c r="AS39" s="24" t="str">
        <f>AN14</f>
        <v>WOLVERHAMPTON (ENG)</v>
      </c>
      <c r="AT39" s="16">
        <v>3</v>
      </c>
      <c r="AU39" s="17">
        <v>0.75</v>
      </c>
      <c r="AV39" s="18" t="s">
        <v>217</v>
      </c>
      <c r="AW39" s="22" t="str">
        <f>AU8</f>
        <v>CARDIFF CITY (WAL)</v>
      </c>
      <c r="AX39" s="19">
        <v>0</v>
      </c>
      <c r="AY39" s="19">
        <v>2</v>
      </c>
      <c r="AZ39" s="24" t="str">
        <f>AU14</f>
        <v>VALENCIA (ESP)</v>
      </c>
      <c r="BA39" s="16">
        <v>3</v>
      </c>
      <c r="BB39" s="17">
        <v>0.75</v>
      </c>
      <c r="BC39" s="18" t="s">
        <v>218</v>
      </c>
      <c r="BD39" s="22" t="str">
        <f>BB8</f>
        <v>DINAMO ZAGREB (CRO)</v>
      </c>
      <c r="BE39" s="19">
        <v>1</v>
      </c>
      <c r="BF39" s="19">
        <v>0</v>
      </c>
      <c r="BG39" s="24" t="str">
        <f>BB14</f>
        <v>TRABZONSPOR (TUR)</v>
      </c>
    </row>
    <row r="40" spans="2:59" ht="15.95" customHeight="1">
      <c r="B40" s="295"/>
      <c r="D40" s="16">
        <v>4</v>
      </c>
      <c r="E40" s="17">
        <v>0.77083333333333337</v>
      </c>
      <c r="F40" s="18" t="s">
        <v>211</v>
      </c>
      <c r="G40" s="22" t="str">
        <f>E6</f>
        <v>ANDERLECHT (BEL)</v>
      </c>
      <c r="H40" s="20">
        <v>0</v>
      </c>
      <c r="I40" s="20">
        <v>0</v>
      </c>
      <c r="J40" s="24" t="str">
        <f>E7</f>
        <v>AZ ALKMAAR (NED)</v>
      </c>
      <c r="K40" s="16">
        <v>4</v>
      </c>
      <c r="L40" s="17">
        <v>0.77083333333333337</v>
      </c>
      <c r="M40" s="18" t="s">
        <v>212</v>
      </c>
      <c r="N40" s="22" t="str">
        <f>L6</f>
        <v>ANTALYASPOR (TUR)</v>
      </c>
      <c r="O40" s="20">
        <v>0</v>
      </c>
      <c r="P40" s="20">
        <v>2</v>
      </c>
      <c r="Q40" s="24" t="str">
        <f>L7</f>
        <v>PORTO (POR)</v>
      </c>
      <c r="R40" s="16">
        <v>4</v>
      </c>
      <c r="S40" s="17">
        <v>0.77083333333333337</v>
      </c>
      <c r="T40" s="18" t="s">
        <v>213</v>
      </c>
      <c r="U40" s="22" t="str">
        <f>S6</f>
        <v>AIK SOLNA (SWE)</v>
      </c>
      <c r="V40" s="20">
        <v>0</v>
      </c>
      <c r="W40" s="20">
        <v>1</v>
      </c>
      <c r="X40" s="24" t="str">
        <f>S7</f>
        <v>BEŞİKTAŞ (TUR)</v>
      </c>
      <c r="Y40" s="16">
        <v>4</v>
      </c>
      <c r="Z40" s="17">
        <v>0.77083333333333337</v>
      </c>
      <c r="AA40" s="18" t="s">
        <v>214</v>
      </c>
      <c r="AB40" s="22" t="str">
        <f>Z6</f>
        <v>ATALANTA (ITA)</v>
      </c>
      <c r="AC40" s="20">
        <v>0</v>
      </c>
      <c r="AD40" s="20">
        <v>0</v>
      </c>
      <c r="AE40" s="24" t="str">
        <f>Z7</f>
        <v>GALATASARAY (TUR)</v>
      </c>
      <c r="AF40" s="16">
        <v>4</v>
      </c>
      <c r="AG40" s="17">
        <v>0.77083333333333337</v>
      </c>
      <c r="AH40" s="18" t="s">
        <v>219</v>
      </c>
      <c r="AI40" s="22" t="str">
        <f>AG6</f>
        <v>AC MILAN (ITA)</v>
      </c>
      <c r="AJ40" s="20">
        <v>3</v>
      </c>
      <c r="AK40" s="20">
        <v>0</v>
      </c>
      <c r="AL40" s="24" t="str">
        <f>AG7</f>
        <v>AEK (GRE)</v>
      </c>
      <c r="AM40" s="16">
        <v>4</v>
      </c>
      <c r="AN40" s="17">
        <v>0.77083333333333337</v>
      </c>
      <c r="AO40" s="18" t="s">
        <v>220</v>
      </c>
      <c r="AP40" s="22" t="str">
        <f>AN6</f>
        <v>ALTINORDU (TUR)</v>
      </c>
      <c r="AQ40" s="20">
        <v>0</v>
      </c>
      <c r="AR40" s="20">
        <v>0</v>
      </c>
      <c r="AS40" s="24" t="str">
        <f>AN7</f>
        <v>AKHİSAR (TUR)</v>
      </c>
      <c r="AT40" s="16">
        <v>4</v>
      </c>
      <c r="AU40" s="17">
        <v>0.77083333333333337</v>
      </c>
      <c r="AV40" s="18" t="s">
        <v>217</v>
      </c>
      <c r="AW40" s="22" t="str">
        <f>AU6</f>
        <v>ANKARAGÜCÜ (TUR)</v>
      </c>
      <c r="AX40" s="20">
        <v>0</v>
      </c>
      <c r="AY40" s="20">
        <v>2</v>
      </c>
      <c r="AZ40" s="24" t="str">
        <f>AU7</f>
        <v>BENFICA (POR)</v>
      </c>
      <c r="BA40" s="16">
        <v>4</v>
      </c>
      <c r="BB40" s="17">
        <v>0.77083333333333337</v>
      </c>
      <c r="BC40" s="18" t="s">
        <v>218</v>
      </c>
      <c r="BD40" s="22" t="str">
        <f>BB6</f>
        <v>BEROE (BUL)</v>
      </c>
      <c r="BE40" s="20">
        <v>0</v>
      </c>
      <c r="BF40" s="20">
        <v>0</v>
      </c>
      <c r="BG40" s="24" t="str">
        <f>BB7</f>
        <v>BUCASPOR (TUR)</v>
      </c>
    </row>
    <row r="41" spans="2:59" ht="15.95" customHeight="1" thickBot="1">
      <c r="B41" s="295"/>
      <c r="D41" s="25">
        <v>5</v>
      </c>
      <c r="E41" s="26"/>
      <c r="F41" s="27"/>
      <c r="G41" s="28" t="str">
        <f>E11</f>
        <v>LOSC LILLE (FRA)</v>
      </c>
      <c r="H41" s="29"/>
      <c r="I41" s="29"/>
      <c r="J41" s="30" t="s">
        <v>0</v>
      </c>
      <c r="K41" s="25">
        <v>5</v>
      </c>
      <c r="L41" s="26"/>
      <c r="M41" s="27"/>
      <c r="N41" s="28" t="str">
        <f>L11</f>
        <v>KRC GENK (BEL)</v>
      </c>
      <c r="O41" s="29"/>
      <c r="P41" s="29"/>
      <c r="Q41" s="30" t="s">
        <v>0</v>
      </c>
      <c r="R41" s="25">
        <v>5</v>
      </c>
      <c r="S41" s="26"/>
      <c r="T41" s="27"/>
      <c r="U41" s="28" t="str">
        <f>S11</f>
        <v>KAYSERİSPOR (TUR)</v>
      </c>
      <c r="V41" s="29"/>
      <c r="W41" s="29"/>
      <c r="X41" s="30" t="s">
        <v>0</v>
      </c>
      <c r="Y41" s="25">
        <v>5</v>
      </c>
      <c r="Z41" s="26"/>
      <c r="AA41" s="27"/>
      <c r="AB41" s="28" t="str">
        <f>Z11</f>
        <v>MAN. CITY (ENG)</v>
      </c>
      <c r="AC41" s="29"/>
      <c r="AD41" s="29"/>
      <c r="AE41" s="30" t="s">
        <v>0</v>
      </c>
      <c r="AF41" s="25">
        <v>5</v>
      </c>
      <c r="AG41" s="26"/>
      <c r="AH41" s="27"/>
      <c r="AI41" s="28" t="str">
        <f>AG11</f>
        <v>BROMMAPOJKARNA (SWE)</v>
      </c>
      <c r="AJ41" s="29"/>
      <c r="AK41" s="29"/>
      <c r="AL41" s="30" t="s">
        <v>0</v>
      </c>
      <c r="AM41" s="25">
        <v>5</v>
      </c>
      <c r="AN41" s="26"/>
      <c r="AO41" s="27"/>
      <c r="AP41" s="28" t="str">
        <f>AN11</f>
        <v>PARMA (ITA)</v>
      </c>
      <c r="AQ41" s="29"/>
      <c r="AR41" s="29"/>
      <c r="AS41" s="30" t="s">
        <v>0</v>
      </c>
      <c r="AT41" s="25">
        <v>5</v>
      </c>
      <c r="AU41" s="26"/>
      <c r="AV41" s="27"/>
      <c r="AW41" s="28" t="str">
        <f>AU11</f>
        <v>GÖZTEPE (TUR)</v>
      </c>
      <c r="AX41" s="29"/>
      <c r="AY41" s="29"/>
      <c r="AZ41" s="30" t="s">
        <v>0</v>
      </c>
      <c r="BA41" s="25">
        <v>5</v>
      </c>
      <c r="BB41" s="26"/>
      <c r="BC41" s="27"/>
      <c r="BD41" s="28" t="str">
        <f>BB11</f>
        <v>MIDTJYLLAND (DEN)</v>
      </c>
      <c r="BE41" s="29"/>
      <c r="BF41" s="29"/>
      <c r="BG41" s="30" t="s">
        <v>0</v>
      </c>
    </row>
    <row r="42" spans="2:59" ht="20.100000000000001" customHeight="1" thickBot="1">
      <c r="B42" s="296"/>
      <c r="D42" s="265" t="s">
        <v>63</v>
      </c>
      <c r="E42" s="266"/>
      <c r="F42" s="266"/>
      <c r="G42" s="266"/>
      <c r="H42" s="266"/>
      <c r="I42" s="266"/>
      <c r="J42" s="267"/>
      <c r="K42" s="288" t="s">
        <v>63</v>
      </c>
      <c r="L42" s="289"/>
      <c r="M42" s="289"/>
      <c r="N42" s="289"/>
      <c r="O42" s="289"/>
      <c r="P42" s="289"/>
      <c r="Q42" s="290"/>
      <c r="R42" s="288" t="s">
        <v>63</v>
      </c>
      <c r="S42" s="289"/>
      <c r="T42" s="289"/>
      <c r="U42" s="289"/>
      <c r="V42" s="289"/>
      <c r="W42" s="289"/>
      <c r="X42" s="290"/>
      <c r="Y42" s="288" t="s">
        <v>63</v>
      </c>
      <c r="Z42" s="289"/>
      <c r="AA42" s="289"/>
      <c r="AB42" s="289"/>
      <c r="AC42" s="289"/>
      <c r="AD42" s="289"/>
      <c r="AE42" s="290"/>
      <c r="AF42" s="288" t="s">
        <v>63</v>
      </c>
      <c r="AG42" s="289"/>
      <c r="AH42" s="289"/>
      <c r="AI42" s="289"/>
      <c r="AJ42" s="289"/>
      <c r="AK42" s="289"/>
      <c r="AL42" s="290"/>
      <c r="AM42" s="288" t="s">
        <v>63</v>
      </c>
      <c r="AN42" s="289"/>
      <c r="AO42" s="289"/>
      <c r="AP42" s="289"/>
      <c r="AQ42" s="289"/>
      <c r="AR42" s="289"/>
      <c r="AS42" s="290"/>
      <c r="AT42" s="288" t="s">
        <v>63</v>
      </c>
      <c r="AU42" s="289"/>
      <c r="AV42" s="289"/>
      <c r="AW42" s="289"/>
      <c r="AX42" s="289"/>
      <c r="AY42" s="289"/>
      <c r="AZ42" s="290"/>
      <c r="BA42" s="288" t="s">
        <v>63</v>
      </c>
      <c r="BB42" s="289"/>
      <c r="BC42" s="289"/>
      <c r="BD42" s="289"/>
      <c r="BE42" s="289"/>
      <c r="BF42" s="289"/>
      <c r="BG42" s="290"/>
    </row>
    <row r="43" spans="2:59" ht="20.100000000000001" customHeight="1" thickBot="1">
      <c r="B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2:59" ht="17.100000000000001" customHeight="1">
      <c r="B44" s="297" t="s">
        <v>64</v>
      </c>
      <c r="D44" s="37" t="s">
        <v>1</v>
      </c>
      <c r="E44" s="38" t="s">
        <v>206</v>
      </c>
      <c r="F44" s="38" t="s">
        <v>207</v>
      </c>
      <c r="G44" s="38" t="s">
        <v>208</v>
      </c>
      <c r="H44" s="279" t="s">
        <v>209</v>
      </c>
      <c r="I44" s="280"/>
      <c r="J44" s="39" t="s">
        <v>210</v>
      </c>
      <c r="K44" s="37" t="s">
        <v>1</v>
      </c>
      <c r="L44" s="38" t="s">
        <v>206</v>
      </c>
      <c r="M44" s="38" t="s">
        <v>207</v>
      </c>
      <c r="N44" s="38" t="s">
        <v>208</v>
      </c>
      <c r="O44" s="279" t="s">
        <v>209</v>
      </c>
      <c r="P44" s="280"/>
      <c r="Q44" s="39" t="s">
        <v>210</v>
      </c>
      <c r="R44" s="37" t="s">
        <v>1</v>
      </c>
      <c r="S44" s="38" t="s">
        <v>206</v>
      </c>
      <c r="T44" s="38" t="s">
        <v>207</v>
      </c>
      <c r="U44" s="38" t="s">
        <v>208</v>
      </c>
      <c r="V44" s="279" t="s">
        <v>209</v>
      </c>
      <c r="W44" s="280"/>
      <c r="X44" s="39" t="s">
        <v>210</v>
      </c>
      <c r="Y44" s="37" t="s">
        <v>1</v>
      </c>
      <c r="Z44" s="38" t="s">
        <v>206</v>
      </c>
      <c r="AA44" s="38" t="s">
        <v>207</v>
      </c>
      <c r="AB44" s="38" t="s">
        <v>208</v>
      </c>
      <c r="AC44" s="279" t="s">
        <v>209</v>
      </c>
      <c r="AD44" s="280"/>
      <c r="AE44" s="39" t="s">
        <v>210</v>
      </c>
      <c r="AF44" s="37" t="s">
        <v>1</v>
      </c>
      <c r="AG44" s="38" t="s">
        <v>206</v>
      </c>
      <c r="AH44" s="38" t="s">
        <v>207</v>
      </c>
      <c r="AI44" s="38" t="s">
        <v>208</v>
      </c>
      <c r="AJ44" s="279" t="s">
        <v>209</v>
      </c>
      <c r="AK44" s="280"/>
      <c r="AL44" s="39" t="s">
        <v>210</v>
      </c>
      <c r="AM44" s="37" t="s">
        <v>1</v>
      </c>
      <c r="AN44" s="38" t="s">
        <v>206</v>
      </c>
      <c r="AO44" s="38" t="s">
        <v>207</v>
      </c>
      <c r="AP44" s="38" t="s">
        <v>208</v>
      </c>
      <c r="AQ44" s="279" t="s">
        <v>209</v>
      </c>
      <c r="AR44" s="280"/>
      <c r="AS44" s="39" t="s">
        <v>210</v>
      </c>
      <c r="AT44" s="37" t="s">
        <v>1</v>
      </c>
      <c r="AU44" s="38" t="s">
        <v>206</v>
      </c>
      <c r="AV44" s="38" t="s">
        <v>207</v>
      </c>
      <c r="AW44" s="38" t="s">
        <v>208</v>
      </c>
      <c r="AX44" s="279" t="s">
        <v>209</v>
      </c>
      <c r="AY44" s="280"/>
      <c r="AZ44" s="39" t="s">
        <v>210</v>
      </c>
      <c r="BA44" s="37" t="s">
        <v>1</v>
      </c>
      <c r="BB44" s="38" t="s">
        <v>206</v>
      </c>
      <c r="BC44" s="38" t="s">
        <v>207</v>
      </c>
      <c r="BD44" s="38" t="s">
        <v>208</v>
      </c>
      <c r="BE44" s="279" t="s">
        <v>209</v>
      </c>
      <c r="BF44" s="280"/>
      <c r="BG44" s="39" t="s">
        <v>210</v>
      </c>
    </row>
    <row r="45" spans="2:59" ht="15.95" customHeight="1">
      <c r="B45" s="298"/>
      <c r="D45" s="12">
        <v>1</v>
      </c>
      <c r="E45" s="13">
        <v>0.375</v>
      </c>
      <c r="F45" s="14" t="s">
        <v>219</v>
      </c>
      <c r="G45" s="21" t="str">
        <f>E9</f>
        <v>CELTIC (SCO)</v>
      </c>
      <c r="H45" s="162"/>
      <c r="I45" s="162"/>
      <c r="J45" s="23" t="str">
        <f>E11</f>
        <v>LOSC LILLE (FRA)</v>
      </c>
      <c r="K45" s="12">
        <v>1</v>
      </c>
      <c r="L45" s="13">
        <v>0.375</v>
      </c>
      <c r="M45" s="14" t="s">
        <v>220</v>
      </c>
      <c r="N45" s="21" t="str">
        <f>L9</f>
        <v>FENERBAHÇE (TUR)</v>
      </c>
      <c r="O45" s="15"/>
      <c r="P45" s="15"/>
      <c r="Q45" s="23" t="str">
        <f>L11</f>
        <v>KRC GENK (BEL)</v>
      </c>
      <c r="R45" s="12">
        <v>1</v>
      </c>
      <c r="S45" s="13">
        <v>0.375</v>
      </c>
      <c r="T45" s="14" t="s">
        <v>213</v>
      </c>
      <c r="U45" s="21" t="str">
        <f>S9</f>
        <v>CHELSEA (ENG)</v>
      </c>
      <c r="V45" s="15"/>
      <c r="W45" s="15"/>
      <c r="X45" s="23" t="str">
        <f>S11</f>
        <v>KAYSERİSPOR (TUR)</v>
      </c>
      <c r="Y45" s="12">
        <v>1</v>
      </c>
      <c r="Z45" s="13">
        <v>0.375</v>
      </c>
      <c r="AA45" s="14" t="s">
        <v>214</v>
      </c>
      <c r="AB45" s="21" t="str">
        <f>Z9</f>
        <v>İZMİRSPOR (TUR)</v>
      </c>
      <c r="AC45" s="15"/>
      <c r="AD45" s="15"/>
      <c r="AE45" s="23" t="str">
        <f>Z11</f>
        <v>MAN. CITY (ENG)</v>
      </c>
      <c r="AF45" s="12">
        <v>1</v>
      </c>
      <c r="AG45" s="13">
        <v>0.375</v>
      </c>
      <c r="AH45" s="14" t="s">
        <v>215</v>
      </c>
      <c r="AI45" s="21" t="str">
        <f>AG9</f>
        <v>ALTAY (TUR)</v>
      </c>
      <c r="AJ45" s="15"/>
      <c r="AK45" s="15"/>
      <c r="AL45" s="23" t="str">
        <f>AG11</f>
        <v>BROMMAPOJKARNA (SWE)</v>
      </c>
      <c r="AM45" s="12">
        <v>1</v>
      </c>
      <c r="AN45" s="13">
        <v>0.375</v>
      </c>
      <c r="AO45" s="14" t="s">
        <v>216</v>
      </c>
      <c r="AP45" s="21" t="str">
        <f>AN9</f>
        <v>MONTPELLIER (FRA)</v>
      </c>
      <c r="AQ45" s="15"/>
      <c r="AR45" s="15"/>
      <c r="AS45" s="23" t="str">
        <f>AN11</f>
        <v>PARMA (ITA)</v>
      </c>
      <c r="AT45" s="12">
        <v>1</v>
      </c>
      <c r="AU45" s="13">
        <v>0.375</v>
      </c>
      <c r="AV45" s="14" t="s">
        <v>217</v>
      </c>
      <c r="AW45" s="21" t="str">
        <f>AU9</f>
        <v>CLUB BRUGGE (BEL)</v>
      </c>
      <c r="AX45" s="15"/>
      <c r="AY45" s="15"/>
      <c r="AZ45" s="23" t="str">
        <f>AU11</f>
        <v>GÖZTEPE (TUR)</v>
      </c>
      <c r="BA45" s="12">
        <v>1</v>
      </c>
      <c r="BB45" s="13">
        <v>0.375</v>
      </c>
      <c r="BC45" s="14" t="s">
        <v>218</v>
      </c>
      <c r="BD45" s="21" t="str">
        <f>BB9</f>
        <v>KRASNODAR (RUS)</v>
      </c>
      <c r="BE45" s="15"/>
      <c r="BF45" s="15"/>
      <c r="BG45" s="23" t="str">
        <f>BB11</f>
        <v>MIDTJYLLAND (DEN)</v>
      </c>
    </row>
    <row r="46" spans="2:59" ht="15.95" customHeight="1">
      <c r="B46" s="298"/>
      <c r="D46" s="16">
        <v>2</v>
      </c>
      <c r="E46" s="17">
        <v>0.39583333333333331</v>
      </c>
      <c r="F46" s="18" t="s">
        <v>211</v>
      </c>
      <c r="G46" s="22" t="str">
        <f>E12</f>
        <v>NEFTÇİ PFK (AZE)</v>
      </c>
      <c r="H46" s="20"/>
      <c r="I46" s="20"/>
      <c r="J46" s="24" t="str">
        <f>E8</f>
        <v>BURSASPOR (TUR)</v>
      </c>
      <c r="K46" s="16">
        <v>2</v>
      </c>
      <c r="L46" s="17">
        <v>0.39583333333333331</v>
      </c>
      <c r="M46" s="18" t="s">
        <v>212</v>
      </c>
      <c r="N46" s="22" t="str">
        <f>L12</f>
        <v>LEICESTER CITY(ENG)</v>
      </c>
      <c r="O46" s="19"/>
      <c r="P46" s="19"/>
      <c r="Q46" s="24" t="str">
        <f>L8</f>
        <v>CRVENA ZVEDZA (SRB)</v>
      </c>
      <c r="R46" s="16">
        <v>2</v>
      </c>
      <c r="S46" s="17">
        <v>0.39583333333333331</v>
      </c>
      <c r="T46" s="18" t="s">
        <v>219</v>
      </c>
      <c r="U46" s="22" t="str">
        <f>S12</f>
        <v>ODENSE (DEN)</v>
      </c>
      <c r="V46" s="19"/>
      <c r="W46" s="19"/>
      <c r="X46" s="24" t="str">
        <f>S8</f>
        <v>CELTA VIGO (ESP)</v>
      </c>
      <c r="Y46" s="16">
        <v>2</v>
      </c>
      <c r="Z46" s="17">
        <v>0.39583333333333331</v>
      </c>
      <c r="AA46" s="18" t="s">
        <v>220</v>
      </c>
      <c r="AB46" s="22" t="str">
        <f>Z12</f>
        <v>O. LJUBLJANA (SLO)</v>
      </c>
      <c r="AC46" s="19"/>
      <c r="AD46" s="19"/>
      <c r="AE46" s="24" t="str">
        <f>Z8</f>
        <v>HAMMARBY IF (SWE)</v>
      </c>
      <c r="AF46" s="16">
        <v>2</v>
      </c>
      <c r="AG46" s="17">
        <v>0.39583333333333331</v>
      </c>
      <c r="AH46" s="18" t="s">
        <v>215</v>
      </c>
      <c r="AI46" s="22" t="str">
        <f>AG12</f>
        <v>CHARLEROI (BEL)</v>
      </c>
      <c r="AJ46" s="19"/>
      <c r="AK46" s="19"/>
      <c r="AL46" s="24" t="str">
        <f>AG8</f>
        <v>AJAX (NED)</v>
      </c>
      <c r="AM46" s="16">
        <v>2</v>
      </c>
      <c r="AN46" s="17">
        <v>0.39583333333333331</v>
      </c>
      <c r="AO46" s="18" t="s">
        <v>216</v>
      </c>
      <c r="AP46" s="22" t="str">
        <f>AN12</f>
        <v>PSV (NED)</v>
      </c>
      <c r="AQ46" s="19"/>
      <c r="AR46" s="19"/>
      <c r="AS46" s="24" t="str">
        <f>AN8</f>
        <v>İZMİR BBSK (TUR)</v>
      </c>
      <c r="AT46" s="16">
        <v>2</v>
      </c>
      <c r="AU46" s="17">
        <v>0.39583333333333331</v>
      </c>
      <c r="AV46" s="18" t="s">
        <v>217</v>
      </c>
      <c r="AW46" s="22" t="str">
        <f>AU12</f>
        <v>GRASSHOPPER (SUI)</v>
      </c>
      <c r="AX46" s="19"/>
      <c r="AY46" s="19"/>
      <c r="AZ46" s="24" t="str">
        <f>AU8</f>
        <v>CARDIFF CITY (WAL)</v>
      </c>
      <c r="BA46" s="16">
        <v>2</v>
      </c>
      <c r="BB46" s="17">
        <v>0.39583333333333331</v>
      </c>
      <c r="BC46" s="18" t="s">
        <v>218</v>
      </c>
      <c r="BD46" s="22" t="str">
        <f>BB12</f>
        <v>MONACO (FRA)</v>
      </c>
      <c r="BE46" s="19"/>
      <c r="BF46" s="19"/>
      <c r="BG46" s="24" t="str">
        <f>BB8</f>
        <v>DINAMO ZAGREB (CRO)</v>
      </c>
    </row>
    <row r="47" spans="2:59" ht="15.95" customHeight="1">
      <c r="B47" s="298"/>
      <c r="D47" s="16">
        <v>3</v>
      </c>
      <c r="E47" s="17">
        <v>0.41666666666666669</v>
      </c>
      <c r="F47" s="18" t="s">
        <v>211</v>
      </c>
      <c r="G47" s="22" t="str">
        <f>E7</f>
        <v>AZ ALKMAAR (NED)</v>
      </c>
      <c r="H47" s="20"/>
      <c r="I47" s="20"/>
      <c r="J47" s="24" t="str">
        <f>E13</f>
        <v>SIGMA OLOMOUC (CZE)</v>
      </c>
      <c r="K47" s="16">
        <v>3</v>
      </c>
      <c r="L47" s="17">
        <v>0.41666666666666669</v>
      </c>
      <c r="M47" s="18" t="s">
        <v>212</v>
      </c>
      <c r="N47" s="22" t="str">
        <f>L7</f>
        <v>PORTO (POR)</v>
      </c>
      <c r="O47" s="19"/>
      <c r="P47" s="19"/>
      <c r="Q47" s="24" t="str">
        <f>L13</f>
        <v>METZ (FRA)</v>
      </c>
      <c r="R47" s="16">
        <v>3</v>
      </c>
      <c r="S47" s="17">
        <v>0.41666666666666669</v>
      </c>
      <c r="T47" s="18" t="s">
        <v>213</v>
      </c>
      <c r="U47" s="22" t="str">
        <f>S7</f>
        <v>BEŞİKTAŞ (TUR)</v>
      </c>
      <c r="V47" s="19"/>
      <c r="W47" s="19"/>
      <c r="X47" s="24" t="str">
        <f>S13</f>
        <v>ST PAULI (GER)</v>
      </c>
      <c r="Y47" s="16">
        <v>3</v>
      </c>
      <c r="Z47" s="17">
        <v>0.41666666666666669</v>
      </c>
      <c r="AA47" s="18" t="s">
        <v>214</v>
      </c>
      <c r="AB47" s="22" t="str">
        <f>Z7</f>
        <v>GALATASARAY (TUR)</v>
      </c>
      <c r="AC47" s="19"/>
      <c r="AD47" s="19"/>
      <c r="AE47" s="24" t="str">
        <f>Z13</f>
        <v>O. MARSEILLE (FRA)</v>
      </c>
      <c r="AF47" s="16">
        <v>3</v>
      </c>
      <c r="AG47" s="17">
        <v>0.41666666666666669</v>
      </c>
      <c r="AH47" s="18" t="s">
        <v>219</v>
      </c>
      <c r="AI47" s="22" t="str">
        <f>AG7</f>
        <v>AEK (GRE)</v>
      </c>
      <c r="AJ47" s="19"/>
      <c r="AK47" s="19"/>
      <c r="AL47" s="24" t="str">
        <f>AG13</f>
        <v>RİZESPOR (TUR)</v>
      </c>
      <c r="AM47" s="16">
        <v>3</v>
      </c>
      <c r="AN47" s="17">
        <v>0.41666666666666669</v>
      </c>
      <c r="AO47" s="18" t="s">
        <v>220</v>
      </c>
      <c r="AP47" s="22" t="str">
        <f>AN7</f>
        <v>AKHİSAR (TUR)</v>
      </c>
      <c r="AQ47" s="19"/>
      <c r="AR47" s="19"/>
      <c r="AS47" s="24" t="str">
        <f>AN13</f>
        <v>ROSTOV (RUS)</v>
      </c>
      <c r="AT47" s="16">
        <v>3</v>
      </c>
      <c r="AU47" s="17">
        <v>0.41666666666666669</v>
      </c>
      <c r="AV47" s="18" t="s">
        <v>217</v>
      </c>
      <c r="AW47" s="22" t="str">
        <f>AU7</f>
        <v>BENFICA (POR)</v>
      </c>
      <c r="AX47" s="19"/>
      <c r="AY47" s="19"/>
      <c r="AZ47" s="24" t="str">
        <f>AU13</f>
        <v>TWENTE (NED)</v>
      </c>
      <c r="BA47" s="16">
        <v>3</v>
      </c>
      <c r="BB47" s="17">
        <v>0.41666666666666669</v>
      </c>
      <c r="BC47" s="18" t="s">
        <v>218</v>
      </c>
      <c r="BD47" s="22" t="str">
        <f>BB7</f>
        <v>BUCASPOR (TUR)</v>
      </c>
      <c r="BE47" s="19"/>
      <c r="BF47" s="19"/>
      <c r="BG47" s="24" t="str">
        <f>BB13</f>
        <v>SİVASSPOR (TUR)</v>
      </c>
    </row>
    <row r="48" spans="2:59" ht="15.95" customHeight="1">
      <c r="B48" s="298"/>
      <c r="D48" s="16">
        <v>4</v>
      </c>
      <c r="E48" s="17">
        <v>0.4375</v>
      </c>
      <c r="F48" s="18" t="s">
        <v>211</v>
      </c>
      <c r="G48" s="22" t="str">
        <f>E14</f>
        <v>SLASK WROCLAW (POL)</v>
      </c>
      <c r="H48" s="20"/>
      <c r="I48" s="20"/>
      <c r="J48" s="24" t="str">
        <f>E6</f>
        <v>ANDERLECHT (BEL)</v>
      </c>
      <c r="K48" s="16">
        <v>4</v>
      </c>
      <c r="L48" s="17">
        <v>0.4375</v>
      </c>
      <c r="M48" s="18" t="s">
        <v>212</v>
      </c>
      <c r="N48" s="22" t="str">
        <f>L14</f>
        <v>ASPIRE ACADEMY (QAT)</v>
      </c>
      <c r="O48" s="20"/>
      <c r="P48" s="20"/>
      <c r="Q48" s="24" t="str">
        <f>L6</f>
        <v>ANTALYASPOR (TUR)</v>
      </c>
      <c r="R48" s="16">
        <v>4</v>
      </c>
      <c r="S48" s="17">
        <v>0.4375</v>
      </c>
      <c r="T48" s="18" t="s">
        <v>213</v>
      </c>
      <c r="U48" s="22" t="str">
        <f>S14</f>
        <v>ZENIT (RUS)</v>
      </c>
      <c r="V48" s="20"/>
      <c r="W48" s="20"/>
      <c r="X48" s="24" t="str">
        <f>S6</f>
        <v>AIK SOLNA (SWE)</v>
      </c>
      <c r="Y48" s="16">
        <v>4</v>
      </c>
      <c r="Z48" s="17">
        <v>0.4375</v>
      </c>
      <c r="AA48" s="18" t="s">
        <v>214</v>
      </c>
      <c r="AB48" s="22" t="str">
        <f>Z14</f>
        <v>RANGERS (SCO)</v>
      </c>
      <c r="AC48" s="20"/>
      <c r="AD48" s="20"/>
      <c r="AE48" s="24" t="str">
        <f>Z6</f>
        <v>ATALANTA (ITA)</v>
      </c>
      <c r="AF48" s="16">
        <v>4</v>
      </c>
      <c r="AG48" s="17">
        <v>0.4375</v>
      </c>
      <c r="AH48" s="18" t="s">
        <v>215</v>
      </c>
      <c r="AI48" s="22" t="str">
        <f>AG14</f>
        <v>SOUTHAMPTON (ENG)</v>
      </c>
      <c r="AJ48" s="20"/>
      <c r="AK48" s="20"/>
      <c r="AL48" s="24" t="str">
        <f>AG6</f>
        <v>AC MILAN (ITA)</v>
      </c>
      <c r="AM48" s="16">
        <v>4</v>
      </c>
      <c r="AN48" s="17">
        <v>0.4375</v>
      </c>
      <c r="AO48" s="18" t="s">
        <v>216</v>
      </c>
      <c r="AP48" s="22" t="str">
        <f>AN14</f>
        <v>WOLVERHAMPTON (ENG)</v>
      </c>
      <c r="AQ48" s="20"/>
      <c r="AR48" s="20"/>
      <c r="AS48" s="24" t="str">
        <f>AN6</f>
        <v>ALTINORDU (TUR)</v>
      </c>
      <c r="AT48" s="16">
        <v>4</v>
      </c>
      <c r="AU48" s="17">
        <v>0.4375</v>
      </c>
      <c r="AV48" s="18" t="s">
        <v>219</v>
      </c>
      <c r="AW48" s="22" t="str">
        <f>AU14</f>
        <v>VALENCIA (ESP)</v>
      </c>
      <c r="AX48" s="20"/>
      <c r="AY48" s="20"/>
      <c r="AZ48" s="24" t="str">
        <f>AU6</f>
        <v>ANKARAGÜCÜ (TUR)</v>
      </c>
      <c r="BA48" s="16">
        <v>4</v>
      </c>
      <c r="BB48" s="17">
        <v>0.4375</v>
      </c>
      <c r="BC48" s="18" t="s">
        <v>220</v>
      </c>
      <c r="BD48" s="22" t="str">
        <f>BB14</f>
        <v>TRABZONSPOR (TUR)</v>
      </c>
      <c r="BE48" s="20"/>
      <c r="BF48" s="20"/>
      <c r="BG48" s="24" t="str">
        <f>BB6</f>
        <v>BEROE (BUL)</v>
      </c>
    </row>
    <row r="49" spans="2:59" ht="15.95" customHeight="1" thickBot="1">
      <c r="B49" s="298"/>
      <c r="D49" s="25">
        <v>5</v>
      </c>
      <c r="E49" s="26"/>
      <c r="F49" s="27"/>
      <c r="G49" s="28" t="str">
        <f>E10</f>
        <v>KONYASPOR (TUR)</v>
      </c>
      <c r="H49" s="29"/>
      <c r="I49" s="29"/>
      <c r="J49" s="30" t="s">
        <v>0</v>
      </c>
      <c r="K49" s="25">
        <v>5</v>
      </c>
      <c r="L49" s="26"/>
      <c r="M49" s="27"/>
      <c r="N49" s="28" t="str">
        <f>L10</f>
        <v>HAMBURG (GER)</v>
      </c>
      <c r="O49" s="29"/>
      <c r="P49" s="29"/>
      <c r="Q49" s="30" t="s">
        <v>0</v>
      </c>
      <c r="R49" s="25">
        <v>5</v>
      </c>
      <c r="S49" s="26"/>
      <c r="T49" s="27"/>
      <c r="U49" s="28" t="str">
        <f>S10</f>
        <v>KARŞIYAKA (TUR)</v>
      </c>
      <c r="V49" s="29"/>
      <c r="W49" s="29"/>
      <c r="X49" s="30" t="s">
        <v>0</v>
      </c>
      <c r="Y49" s="25">
        <v>5</v>
      </c>
      <c r="Z49" s="26"/>
      <c r="AA49" s="27"/>
      <c r="AB49" s="28" t="str">
        <f>Z10</f>
        <v>KASIMPAŞA (TUR)</v>
      </c>
      <c r="AC49" s="29"/>
      <c r="AD49" s="29"/>
      <c r="AE49" s="30" t="s">
        <v>0</v>
      </c>
      <c r="AF49" s="25">
        <v>5</v>
      </c>
      <c r="AG49" s="26"/>
      <c r="AH49" s="27"/>
      <c r="AI49" s="28" t="str">
        <f>AG10</f>
        <v>BAŞAKŞEHİR (TUR)</v>
      </c>
      <c r="AJ49" s="29"/>
      <c r="AK49" s="29"/>
      <c r="AL49" s="30" t="s">
        <v>0</v>
      </c>
      <c r="AM49" s="25">
        <v>5</v>
      </c>
      <c r="AN49" s="26"/>
      <c r="AO49" s="27"/>
      <c r="AP49" s="28" t="str">
        <f>AN10</f>
        <v>PAOK (GRE)</v>
      </c>
      <c r="AQ49" s="29"/>
      <c r="AR49" s="29"/>
      <c r="AS49" s="30" t="s">
        <v>0</v>
      </c>
      <c r="AT49" s="25">
        <v>5</v>
      </c>
      <c r="AU49" s="26"/>
      <c r="AV49" s="27"/>
      <c r="AW49" s="28" t="str">
        <f>AU10</f>
        <v>GABALA (AZE)</v>
      </c>
      <c r="AX49" s="29"/>
      <c r="AY49" s="29"/>
      <c r="AZ49" s="30" t="s">
        <v>0</v>
      </c>
      <c r="BA49" s="25">
        <v>5</v>
      </c>
      <c r="BB49" s="26"/>
      <c r="BC49" s="27"/>
      <c r="BD49" s="28" t="str">
        <f>BB10</f>
        <v>LAZIO (ITA)</v>
      </c>
      <c r="BE49" s="29"/>
      <c r="BF49" s="29"/>
      <c r="BG49" s="30" t="s">
        <v>0</v>
      </c>
    </row>
    <row r="50" spans="2:59" ht="17.100000000000001" customHeight="1">
      <c r="B50" s="298"/>
      <c r="D50" s="37" t="s">
        <v>1</v>
      </c>
      <c r="E50" s="38" t="s">
        <v>206</v>
      </c>
      <c r="F50" s="38" t="s">
        <v>207</v>
      </c>
      <c r="G50" s="38" t="s">
        <v>208</v>
      </c>
      <c r="H50" s="279" t="s">
        <v>209</v>
      </c>
      <c r="I50" s="280"/>
      <c r="J50" s="39" t="s">
        <v>210</v>
      </c>
      <c r="K50" s="37" t="s">
        <v>1</v>
      </c>
      <c r="L50" s="38" t="s">
        <v>206</v>
      </c>
      <c r="M50" s="38" t="s">
        <v>207</v>
      </c>
      <c r="N50" s="38" t="s">
        <v>208</v>
      </c>
      <c r="O50" s="279" t="s">
        <v>209</v>
      </c>
      <c r="P50" s="280"/>
      <c r="Q50" s="39" t="s">
        <v>210</v>
      </c>
      <c r="R50" s="37" t="s">
        <v>1</v>
      </c>
      <c r="S50" s="38" t="s">
        <v>206</v>
      </c>
      <c r="T50" s="38" t="s">
        <v>207</v>
      </c>
      <c r="U50" s="38" t="s">
        <v>208</v>
      </c>
      <c r="V50" s="279" t="s">
        <v>209</v>
      </c>
      <c r="W50" s="280"/>
      <c r="X50" s="39" t="s">
        <v>210</v>
      </c>
      <c r="Y50" s="37" t="s">
        <v>1</v>
      </c>
      <c r="Z50" s="38" t="s">
        <v>206</v>
      </c>
      <c r="AA50" s="38" t="s">
        <v>207</v>
      </c>
      <c r="AB50" s="38" t="s">
        <v>208</v>
      </c>
      <c r="AC50" s="279" t="s">
        <v>209</v>
      </c>
      <c r="AD50" s="280"/>
      <c r="AE50" s="39" t="s">
        <v>210</v>
      </c>
      <c r="AF50" s="37" t="s">
        <v>1</v>
      </c>
      <c r="AG50" s="38" t="s">
        <v>206</v>
      </c>
      <c r="AH50" s="38" t="s">
        <v>207</v>
      </c>
      <c r="AI50" s="38" t="s">
        <v>208</v>
      </c>
      <c r="AJ50" s="279" t="s">
        <v>209</v>
      </c>
      <c r="AK50" s="280"/>
      <c r="AL50" s="39" t="s">
        <v>210</v>
      </c>
      <c r="AM50" s="37" t="s">
        <v>1</v>
      </c>
      <c r="AN50" s="38" t="s">
        <v>206</v>
      </c>
      <c r="AO50" s="38" t="s">
        <v>207</v>
      </c>
      <c r="AP50" s="38" t="s">
        <v>208</v>
      </c>
      <c r="AQ50" s="279" t="s">
        <v>209</v>
      </c>
      <c r="AR50" s="280"/>
      <c r="AS50" s="39" t="s">
        <v>210</v>
      </c>
      <c r="AT50" s="37" t="s">
        <v>1</v>
      </c>
      <c r="AU50" s="38" t="s">
        <v>206</v>
      </c>
      <c r="AV50" s="38" t="s">
        <v>207</v>
      </c>
      <c r="AW50" s="38" t="s">
        <v>208</v>
      </c>
      <c r="AX50" s="279" t="s">
        <v>209</v>
      </c>
      <c r="AY50" s="280"/>
      <c r="AZ50" s="39" t="s">
        <v>210</v>
      </c>
      <c r="BA50" s="37" t="s">
        <v>1</v>
      </c>
      <c r="BB50" s="38" t="s">
        <v>206</v>
      </c>
      <c r="BC50" s="38" t="s">
        <v>207</v>
      </c>
      <c r="BD50" s="38" t="s">
        <v>208</v>
      </c>
      <c r="BE50" s="279" t="s">
        <v>209</v>
      </c>
      <c r="BF50" s="280"/>
      <c r="BG50" s="39" t="s">
        <v>210</v>
      </c>
    </row>
    <row r="51" spans="2:59" ht="15.95" customHeight="1">
      <c r="B51" s="298"/>
      <c r="D51" s="12">
        <v>1</v>
      </c>
      <c r="E51" s="13">
        <v>0.45833333333333331</v>
      </c>
      <c r="F51" s="14" t="s">
        <v>219</v>
      </c>
      <c r="G51" s="21" t="str">
        <f>E8</f>
        <v>BURSASPOR (TUR)</v>
      </c>
      <c r="H51" s="162"/>
      <c r="I51" s="162"/>
      <c r="J51" s="23" t="str">
        <f>E10</f>
        <v>KONYASPOR (TUR)</v>
      </c>
      <c r="K51" s="12">
        <v>1</v>
      </c>
      <c r="L51" s="13">
        <v>0.45833333333333331</v>
      </c>
      <c r="M51" s="14" t="s">
        <v>220</v>
      </c>
      <c r="N51" s="21" t="str">
        <f>L8</f>
        <v>CRVENA ZVEDZA (SRB)</v>
      </c>
      <c r="O51" s="15"/>
      <c r="P51" s="15"/>
      <c r="Q51" s="23" t="str">
        <f>L10</f>
        <v>HAMBURG (GER)</v>
      </c>
      <c r="R51" s="12">
        <v>1</v>
      </c>
      <c r="S51" s="13">
        <v>0.45833333333333331</v>
      </c>
      <c r="T51" s="14" t="s">
        <v>213</v>
      </c>
      <c r="U51" s="21" t="str">
        <f>S8</f>
        <v>CELTA VIGO (ESP)</v>
      </c>
      <c r="V51" s="15"/>
      <c r="W51" s="15"/>
      <c r="X51" s="23" t="str">
        <f>S10</f>
        <v>KARŞIYAKA (TUR)</v>
      </c>
      <c r="Y51" s="12">
        <v>1</v>
      </c>
      <c r="Z51" s="13">
        <v>0.45833333333333331</v>
      </c>
      <c r="AA51" s="14" t="s">
        <v>214</v>
      </c>
      <c r="AB51" s="21" t="str">
        <f>Z8</f>
        <v>HAMMARBY IF (SWE)</v>
      </c>
      <c r="AC51" s="15"/>
      <c r="AD51" s="15"/>
      <c r="AE51" s="23" t="str">
        <f>Z10</f>
        <v>KASIMPAŞA (TUR)</v>
      </c>
      <c r="AF51" s="12">
        <v>1</v>
      </c>
      <c r="AG51" s="13">
        <v>0.45833333333333331</v>
      </c>
      <c r="AH51" s="14" t="s">
        <v>215</v>
      </c>
      <c r="AI51" s="21" t="str">
        <f>AG8</f>
        <v>AJAX (NED)</v>
      </c>
      <c r="AJ51" s="15"/>
      <c r="AK51" s="15"/>
      <c r="AL51" s="23" t="str">
        <f>AG10</f>
        <v>BAŞAKŞEHİR (TUR)</v>
      </c>
      <c r="AM51" s="12">
        <v>1</v>
      </c>
      <c r="AN51" s="13">
        <v>0.45833333333333331</v>
      </c>
      <c r="AO51" s="14" t="s">
        <v>216</v>
      </c>
      <c r="AP51" s="21" t="str">
        <f>AN8</f>
        <v>İZMİR BBSK (TUR)</v>
      </c>
      <c r="AQ51" s="15"/>
      <c r="AR51" s="15"/>
      <c r="AS51" s="23" t="str">
        <f>AN10</f>
        <v>PAOK (GRE)</v>
      </c>
      <c r="AT51" s="12">
        <v>1</v>
      </c>
      <c r="AU51" s="13">
        <v>0.45833333333333331</v>
      </c>
      <c r="AV51" s="14" t="s">
        <v>217</v>
      </c>
      <c r="AW51" s="21" t="str">
        <f>AU8</f>
        <v>CARDIFF CITY (WAL)</v>
      </c>
      <c r="AX51" s="15"/>
      <c r="AY51" s="15"/>
      <c r="AZ51" s="23" t="str">
        <f>AU10</f>
        <v>GABALA (AZE)</v>
      </c>
      <c r="BA51" s="12">
        <v>1</v>
      </c>
      <c r="BB51" s="13">
        <v>0.45833333333333331</v>
      </c>
      <c r="BC51" s="14" t="s">
        <v>218</v>
      </c>
      <c r="BD51" s="21" t="str">
        <f>BB8</f>
        <v>DINAMO ZAGREB (CRO)</v>
      </c>
      <c r="BE51" s="15"/>
      <c r="BF51" s="15"/>
      <c r="BG51" s="23" t="str">
        <f>BB10</f>
        <v>LAZIO (ITA)</v>
      </c>
    </row>
    <row r="52" spans="2:59" ht="15.95" customHeight="1">
      <c r="B52" s="298"/>
      <c r="D52" s="16">
        <v>2</v>
      </c>
      <c r="E52" s="17">
        <v>0.47916666666666669</v>
      </c>
      <c r="F52" s="18" t="s">
        <v>211</v>
      </c>
      <c r="G52" s="22" t="str">
        <f>E11</f>
        <v>LOSC LILLE (FRA)</v>
      </c>
      <c r="H52" s="20"/>
      <c r="I52" s="20"/>
      <c r="J52" s="24" t="str">
        <f>E7</f>
        <v>AZ ALKMAAR (NED)</v>
      </c>
      <c r="K52" s="16">
        <v>2</v>
      </c>
      <c r="L52" s="17">
        <v>0.47916666666666669</v>
      </c>
      <c r="M52" s="18" t="s">
        <v>212</v>
      </c>
      <c r="N52" s="22" t="str">
        <f>L11</f>
        <v>KRC GENK (BEL)</v>
      </c>
      <c r="O52" s="19"/>
      <c r="P52" s="19"/>
      <c r="Q52" s="24" t="str">
        <f>L7</f>
        <v>PORTO (POR)</v>
      </c>
      <c r="R52" s="16">
        <v>2</v>
      </c>
      <c r="S52" s="17">
        <v>0.47916666666666669</v>
      </c>
      <c r="T52" s="18" t="s">
        <v>219</v>
      </c>
      <c r="U52" s="22" t="str">
        <f>S11</f>
        <v>KAYSERİSPOR (TUR)</v>
      </c>
      <c r="V52" s="19"/>
      <c r="W52" s="19"/>
      <c r="X52" s="24" t="str">
        <f>S7</f>
        <v>BEŞİKTAŞ (TUR)</v>
      </c>
      <c r="Y52" s="16">
        <v>2</v>
      </c>
      <c r="Z52" s="17">
        <v>0.47916666666666669</v>
      </c>
      <c r="AA52" s="18" t="s">
        <v>220</v>
      </c>
      <c r="AB52" s="22" t="str">
        <f>Z11</f>
        <v>MAN. CITY (ENG)</v>
      </c>
      <c r="AC52" s="19"/>
      <c r="AD52" s="19"/>
      <c r="AE52" s="24" t="str">
        <f>Z7</f>
        <v>GALATASARAY (TUR)</v>
      </c>
      <c r="AF52" s="16">
        <v>2</v>
      </c>
      <c r="AG52" s="17">
        <v>0.47916666666666669</v>
      </c>
      <c r="AH52" s="18" t="s">
        <v>215</v>
      </c>
      <c r="AI52" s="22" t="str">
        <f>AG11</f>
        <v>BROMMAPOJKARNA (SWE)</v>
      </c>
      <c r="AJ52" s="19"/>
      <c r="AK52" s="19"/>
      <c r="AL52" s="24" t="str">
        <f>AG7</f>
        <v>AEK (GRE)</v>
      </c>
      <c r="AM52" s="16">
        <v>2</v>
      </c>
      <c r="AN52" s="17">
        <v>0.47916666666666669</v>
      </c>
      <c r="AO52" s="18" t="s">
        <v>216</v>
      </c>
      <c r="AP52" s="22" t="str">
        <f>AN11</f>
        <v>PARMA (ITA)</v>
      </c>
      <c r="AQ52" s="19"/>
      <c r="AR52" s="19"/>
      <c r="AS52" s="24" t="str">
        <f>AN7</f>
        <v>AKHİSAR (TUR)</v>
      </c>
      <c r="AT52" s="16">
        <v>2</v>
      </c>
      <c r="AU52" s="17">
        <v>0.47916666666666669</v>
      </c>
      <c r="AV52" s="18" t="s">
        <v>217</v>
      </c>
      <c r="AW52" s="22" t="str">
        <f>AU11</f>
        <v>GÖZTEPE (TUR)</v>
      </c>
      <c r="AX52" s="19"/>
      <c r="AY52" s="19"/>
      <c r="AZ52" s="24" t="str">
        <f>AU7</f>
        <v>BENFICA (POR)</v>
      </c>
      <c r="BA52" s="16">
        <v>2</v>
      </c>
      <c r="BB52" s="17">
        <v>0.47916666666666669</v>
      </c>
      <c r="BC52" s="18" t="s">
        <v>218</v>
      </c>
      <c r="BD52" s="22" t="str">
        <f>BB11</f>
        <v>MIDTJYLLAND (DEN)</v>
      </c>
      <c r="BE52" s="19"/>
      <c r="BF52" s="19"/>
      <c r="BG52" s="24" t="str">
        <f>BB7</f>
        <v>BUCASPOR (TUR)</v>
      </c>
    </row>
    <row r="53" spans="2:59" ht="15.95" customHeight="1">
      <c r="B53" s="298"/>
      <c r="D53" s="16">
        <v>3</v>
      </c>
      <c r="E53" s="17">
        <v>0.5</v>
      </c>
      <c r="F53" s="18" t="s">
        <v>211</v>
      </c>
      <c r="G53" s="22" t="str">
        <f>E6</f>
        <v>ANDERLECHT (BEL)</v>
      </c>
      <c r="H53" s="20"/>
      <c r="I53" s="20"/>
      <c r="J53" s="24" t="str">
        <f>E12</f>
        <v>NEFTÇİ PFK (AZE)</v>
      </c>
      <c r="K53" s="16">
        <v>3</v>
      </c>
      <c r="L53" s="17">
        <v>0.5</v>
      </c>
      <c r="M53" s="18" t="s">
        <v>212</v>
      </c>
      <c r="N53" s="22" t="str">
        <f>L6</f>
        <v>ANTALYASPOR (TUR)</v>
      </c>
      <c r="O53" s="19"/>
      <c r="P53" s="19"/>
      <c r="Q53" s="24" t="str">
        <f>L12</f>
        <v>LEICESTER CITY(ENG)</v>
      </c>
      <c r="R53" s="16">
        <v>3</v>
      </c>
      <c r="S53" s="17">
        <v>0.5</v>
      </c>
      <c r="T53" s="18" t="s">
        <v>213</v>
      </c>
      <c r="U53" s="22" t="str">
        <f>S6</f>
        <v>AIK SOLNA (SWE)</v>
      </c>
      <c r="V53" s="19"/>
      <c r="W53" s="19"/>
      <c r="X53" s="24" t="str">
        <f>S12</f>
        <v>ODENSE (DEN)</v>
      </c>
      <c r="Y53" s="16">
        <v>3</v>
      </c>
      <c r="Z53" s="17">
        <v>0.5</v>
      </c>
      <c r="AA53" s="18" t="s">
        <v>214</v>
      </c>
      <c r="AB53" s="22" t="str">
        <f>Z6</f>
        <v>ATALANTA (ITA)</v>
      </c>
      <c r="AC53" s="19"/>
      <c r="AD53" s="19"/>
      <c r="AE53" s="24" t="str">
        <f>Z12</f>
        <v>O. LJUBLJANA (SLO)</v>
      </c>
      <c r="AF53" s="16">
        <v>3</v>
      </c>
      <c r="AG53" s="17">
        <v>0.5</v>
      </c>
      <c r="AH53" s="18" t="s">
        <v>219</v>
      </c>
      <c r="AI53" s="22" t="str">
        <f>AG6</f>
        <v>AC MILAN (ITA)</v>
      </c>
      <c r="AJ53" s="19"/>
      <c r="AK53" s="19"/>
      <c r="AL53" s="24" t="str">
        <f>AG12</f>
        <v>CHARLEROI (BEL)</v>
      </c>
      <c r="AM53" s="16">
        <v>3</v>
      </c>
      <c r="AN53" s="17">
        <v>0.5</v>
      </c>
      <c r="AO53" s="18" t="s">
        <v>220</v>
      </c>
      <c r="AP53" s="22" t="str">
        <f>AN6</f>
        <v>ALTINORDU (TUR)</v>
      </c>
      <c r="AQ53" s="19"/>
      <c r="AR53" s="19"/>
      <c r="AS53" s="24" t="str">
        <f>AN12</f>
        <v>PSV (NED)</v>
      </c>
      <c r="AT53" s="16">
        <v>3</v>
      </c>
      <c r="AU53" s="17">
        <v>0.5</v>
      </c>
      <c r="AV53" s="18" t="s">
        <v>217</v>
      </c>
      <c r="AW53" s="22" t="str">
        <f>AU6</f>
        <v>ANKARAGÜCÜ (TUR)</v>
      </c>
      <c r="AX53" s="19"/>
      <c r="AY53" s="19"/>
      <c r="AZ53" s="24" t="str">
        <f>AU12</f>
        <v>GRASSHOPPER (SUI)</v>
      </c>
      <c r="BA53" s="16">
        <v>3</v>
      </c>
      <c r="BB53" s="17">
        <v>0.5</v>
      </c>
      <c r="BC53" s="18" t="s">
        <v>218</v>
      </c>
      <c r="BD53" s="22" t="str">
        <f>BB6</f>
        <v>BEROE (BUL)</v>
      </c>
      <c r="BE53" s="19"/>
      <c r="BF53" s="19"/>
      <c r="BG53" s="24" t="str">
        <f>BB12</f>
        <v>MONACO (FRA)</v>
      </c>
    </row>
    <row r="54" spans="2:59" ht="15.95" customHeight="1">
      <c r="B54" s="298"/>
      <c r="D54" s="16">
        <v>4</v>
      </c>
      <c r="E54" s="17">
        <v>0.52083333333333337</v>
      </c>
      <c r="F54" s="18" t="s">
        <v>211</v>
      </c>
      <c r="G54" s="22" t="str">
        <f>E13</f>
        <v>SIGMA OLOMOUC (CZE)</v>
      </c>
      <c r="H54" s="20"/>
      <c r="I54" s="20"/>
      <c r="J54" s="24" t="str">
        <f>E14</f>
        <v>SLASK WROCLAW (POL)</v>
      </c>
      <c r="K54" s="16">
        <v>4</v>
      </c>
      <c r="L54" s="17">
        <v>0.52083333333333337</v>
      </c>
      <c r="M54" s="18" t="s">
        <v>212</v>
      </c>
      <c r="N54" s="22" t="str">
        <f>L13</f>
        <v>METZ (FRA)</v>
      </c>
      <c r="O54" s="20"/>
      <c r="P54" s="20"/>
      <c r="Q54" s="24" t="str">
        <f>L14</f>
        <v>ASPIRE ACADEMY (QAT)</v>
      </c>
      <c r="R54" s="16">
        <v>4</v>
      </c>
      <c r="S54" s="17">
        <v>0.52083333333333337</v>
      </c>
      <c r="T54" s="18" t="s">
        <v>213</v>
      </c>
      <c r="U54" s="22" t="str">
        <f>S13</f>
        <v>ST PAULI (GER)</v>
      </c>
      <c r="V54" s="20"/>
      <c r="W54" s="20"/>
      <c r="X54" s="24" t="str">
        <f>S14</f>
        <v>ZENIT (RUS)</v>
      </c>
      <c r="Y54" s="16">
        <v>4</v>
      </c>
      <c r="Z54" s="17">
        <v>0.52083333333333337</v>
      </c>
      <c r="AA54" s="18" t="s">
        <v>214</v>
      </c>
      <c r="AB54" s="22" t="str">
        <f>Z13</f>
        <v>O. MARSEILLE (FRA)</v>
      </c>
      <c r="AC54" s="20"/>
      <c r="AD54" s="20"/>
      <c r="AE54" s="24" t="str">
        <f>Z14</f>
        <v>RANGERS (SCO)</v>
      </c>
      <c r="AF54" s="16">
        <v>4</v>
      </c>
      <c r="AG54" s="17">
        <v>0.52083333333333337</v>
      </c>
      <c r="AH54" s="18" t="s">
        <v>215</v>
      </c>
      <c r="AI54" s="22" t="str">
        <f>AG13</f>
        <v>RİZESPOR (TUR)</v>
      </c>
      <c r="AJ54" s="20"/>
      <c r="AK54" s="20"/>
      <c r="AL54" s="24" t="str">
        <f>AG14</f>
        <v>SOUTHAMPTON (ENG)</v>
      </c>
      <c r="AM54" s="16">
        <v>4</v>
      </c>
      <c r="AN54" s="17">
        <v>0.52083333333333337</v>
      </c>
      <c r="AO54" s="18" t="s">
        <v>216</v>
      </c>
      <c r="AP54" s="22" t="str">
        <f>AN13</f>
        <v>ROSTOV (RUS)</v>
      </c>
      <c r="AQ54" s="20"/>
      <c r="AR54" s="20"/>
      <c r="AS54" s="24" t="str">
        <f>AN14</f>
        <v>WOLVERHAMPTON (ENG)</v>
      </c>
      <c r="AT54" s="16">
        <v>4</v>
      </c>
      <c r="AU54" s="17">
        <v>0.52083333333333337</v>
      </c>
      <c r="AV54" s="18" t="s">
        <v>219</v>
      </c>
      <c r="AW54" s="22" t="str">
        <f>AU13</f>
        <v>TWENTE (NED)</v>
      </c>
      <c r="AX54" s="20"/>
      <c r="AY54" s="20"/>
      <c r="AZ54" s="24" t="str">
        <f>AU14</f>
        <v>VALENCIA (ESP)</v>
      </c>
      <c r="BA54" s="16">
        <v>4</v>
      </c>
      <c r="BB54" s="17">
        <v>0.52083333333333337</v>
      </c>
      <c r="BC54" s="18" t="s">
        <v>220</v>
      </c>
      <c r="BD54" s="22" t="str">
        <f>BB13</f>
        <v>SİVASSPOR (TUR)</v>
      </c>
      <c r="BE54" s="20"/>
      <c r="BF54" s="20"/>
      <c r="BG54" s="24" t="str">
        <f>BB14</f>
        <v>TRABZONSPOR (TUR)</v>
      </c>
    </row>
    <row r="55" spans="2:59" ht="15.95" customHeight="1" thickBot="1">
      <c r="B55" s="298"/>
      <c r="D55" s="25">
        <v>5</v>
      </c>
      <c r="E55" s="26"/>
      <c r="F55" s="27"/>
      <c r="G55" s="28" t="str">
        <f>E9</f>
        <v>CELTIC (SCO)</v>
      </c>
      <c r="H55" s="29"/>
      <c r="I55" s="29"/>
      <c r="J55" s="30" t="s">
        <v>0</v>
      </c>
      <c r="K55" s="25">
        <v>5</v>
      </c>
      <c r="L55" s="26"/>
      <c r="M55" s="27"/>
      <c r="N55" s="28" t="str">
        <f>L9</f>
        <v>FENERBAHÇE (TUR)</v>
      </c>
      <c r="O55" s="29"/>
      <c r="P55" s="29"/>
      <c r="Q55" s="30" t="s">
        <v>0</v>
      </c>
      <c r="R55" s="25">
        <v>5</v>
      </c>
      <c r="S55" s="26"/>
      <c r="T55" s="27"/>
      <c r="U55" s="28" t="str">
        <f>S9</f>
        <v>CHELSEA (ENG)</v>
      </c>
      <c r="V55" s="29"/>
      <c r="W55" s="29"/>
      <c r="X55" s="30" t="s">
        <v>0</v>
      </c>
      <c r="Y55" s="25">
        <v>5</v>
      </c>
      <c r="Z55" s="26"/>
      <c r="AA55" s="27"/>
      <c r="AB55" s="28" t="str">
        <f>Z9</f>
        <v>İZMİRSPOR (TUR)</v>
      </c>
      <c r="AC55" s="29"/>
      <c r="AD55" s="29"/>
      <c r="AE55" s="30" t="s">
        <v>0</v>
      </c>
      <c r="AF55" s="25">
        <v>5</v>
      </c>
      <c r="AG55" s="26"/>
      <c r="AH55" s="27"/>
      <c r="AI55" s="28" t="str">
        <f>AG9</f>
        <v>ALTAY (TUR)</v>
      </c>
      <c r="AJ55" s="29"/>
      <c r="AK55" s="29"/>
      <c r="AL55" s="30" t="s">
        <v>0</v>
      </c>
      <c r="AM55" s="25">
        <v>5</v>
      </c>
      <c r="AN55" s="26"/>
      <c r="AO55" s="27"/>
      <c r="AP55" s="28" t="str">
        <f>AN9</f>
        <v>MONTPELLIER (FRA)</v>
      </c>
      <c r="AQ55" s="29"/>
      <c r="AR55" s="29"/>
      <c r="AS55" s="30" t="s">
        <v>0</v>
      </c>
      <c r="AT55" s="25">
        <v>5</v>
      </c>
      <c r="AU55" s="26"/>
      <c r="AV55" s="27"/>
      <c r="AW55" s="28" t="str">
        <f>AU9</f>
        <v>CLUB BRUGGE (BEL)</v>
      </c>
      <c r="AX55" s="29"/>
      <c r="AY55" s="29"/>
      <c r="AZ55" s="30" t="s">
        <v>0</v>
      </c>
      <c r="BA55" s="25">
        <v>5</v>
      </c>
      <c r="BB55" s="26"/>
      <c r="BC55" s="27"/>
      <c r="BD55" s="28" t="str">
        <f>BB9</f>
        <v>KRASNODAR (RUS)</v>
      </c>
      <c r="BE55" s="29"/>
      <c r="BF55" s="29"/>
      <c r="BG55" s="30" t="s">
        <v>0</v>
      </c>
    </row>
    <row r="56" spans="2:59" ht="20.100000000000001" customHeight="1" thickBot="1">
      <c r="B56" s="298"/>
      <c r="D56" s="291" t="s">
        <v>65</v>
      </c>
      <c r="E56" s="292"/>
      <c r="F56" s="292"/>
      <c r="G56" s="292"/>
      <c r="H56" s="292"/>
      <c r="I56" s="292"/>
      <c r="J56" s="293"/>
      <c r="K56" s="291" t="s">
        <v>65</v>
      </c>
      <c r="L56" s="292"/>
      <c r="M56" s="292"/>
      <c r="N56" s="292"/>
      <c r="O56" s="292"/>
      <c r="P56" s="292"/>
      <c r="Q56" s="293"/>
      <c r="R56" s="291" t="s">
        <v>65</v>
      </c>
      <c r="S56" s="292"/>
      <c r="T56" s="292"/>
      <c r="U56" s="292"/>
      <c r="V56" s="292"/>
      <c r="W56" s="292"/>
      <c r="X56" s="293"/>
      <c r="Y56" s="291" t="s">
        <v>65</v>
      </c>
      <c r="Z56" s="292"/>
      <c r="AA56" s="292"/>
      <c r="AB56" s="292"/>
      <c r="AC56" s="292"/>
      <c r="AD56" s="292"/>
      <c r="AE56" s="293"/>
      <c r="AF56" s="291" t="s">
        <v>65</v>
      </c>
      <c r="AG56" s="292"/>
      <c r="AH56" s="292"/>
      <c r="AI56" s="292"/>
      <c r="AJ56" s="292"/>
      <c r="AK56" s="292"/>
      <c r="AL56" s="293"/>
      <c r="AM56" s="291" t="s">
        <v>65</v>
      </c>
      <c r="AN56" s="292"/>
      <c r="AO56" s="292"/>
      <c r="AP56" s="292"/>
      <c r="AQ56" s="292"/>
      <c r="AR56" s="292"/>
      <c r="AS56" s="293"/>
      <c r="AT56" s="291" t="s">
        <v>65</v>
      </c>
      <c r="AU56" s="292"/>
      <c r="AV56" s="292"/>
      <c r="AW56" s="292"/>
      <c r="AX56" s="292"/>
      <c r="AY56" s="292"/>
      <c r="AZ56" s="293"/>
      <c r="BA56" s="291" t="s">
        <v>65</v>
      </c>
      <c r="BB56" s="292"/>
      <c r="BC56" s="292"/>
      <c r="BD56" s="292"/>
      <c r="BE56" s="292"/>
      <c r="BF56" s="292"/>
      <c r="BG56" s="293"/>
    </row>
    <row r="57" spans="2:59" ht="17.100000000000001" customHeight="1">
      <c r="B57" s="298"/>
      <c r="D57" s="37" t="s">
        <v>1</v>
      </c>
      <c r="E57" s="38" t="s">
        <v>206</v>
      </c>
      <c r="F57" s="38" t="s">
        <v>207</v>
      </c>
      <c r="G57" s="38" t="s">
        <v>208</v>
      </c>
      <c r="H57" s="279" t="s">
        <v>209</v>
      </c>
      <c r="I57" s="280"/>
      <c r="J57" s="39" t="s">
        <v>210</v>
      </c>
      <c r="K57" s="37" t="s">
        <v>1</v>
      </c>
      <c r="L57" s="38" t="s">
        <v>206</v>
      </c>
      <c r="M57" s="38" t="s">
        <v>207</v>
      </c>
      <c r="N57" s="38" t="s">
        <v>208</v>
      </c>
      <c r="O57" s="279" t="s">
        <v>209</v>
      </c>
      <c r="P57" s="280"/>
      <c r="Q57" s="39" t="s">
        <v>210</v>
      </c>
      <c r="R57" s="37" t="s">
        <v>1</v>
      </c>
      <c r="S57" s="38" t="s">
        <v>206</v>
      </c>
      <c r="T57" s="38" t="s">
        <v>207</v>
      </c>
      <c r="U57" s="38" t="s">
        <v>208</v>
      </c>
      <c r="V57" s="279" t="s">
        <v>209</v>
      </c>
      <c r="W57" s="280"/>
      <c r="X57" s="39" t="s">
        <v>210</v>
      </c>
      <c r="Y57" s="37" t="s">
        <v>1</v>
      </c>
      <c r="Z57" s="38" t="s">
        <v>206</v>
      </c>
      <c r="AA57" s="38" t="s">
        <v>207</v>
      </c>
      <c r="AB57" s="38" t="s">
        <v>208</v>
      </c>
      <c r="AC57" s="279" t="s">
        <v>209</v>
      </c>
      <c r="AD57" s="280"/>
      <c r="AE57" s="39" t="s">
        <v>210</v>
      </c>
      <c r="AF57" s="37" t="s">
        <v>1</v>
      </c>
      <c r="AG57" s="38" t="s">
        <v>206</v>
      </c>
      <c r="AH57" s="38" t="s">
        <v>207</v>
      </c>
      <c r="AI57" s="38" t="s">
        <v>208</v>
      </c>
      <c r="AJ57" s="279" t="s">
        <v>209</v>
      </c>
      <c r="AK57" s="280"/>
      <c r="AL57" s="39" t="s">
        <v>210</v>
      </c>
      <c r="AM57" s="37" t="s">
        <v>1</v>
      </c>
      <c r="AN57" s="38" t="s">
        <v>206</v>
      </c>
      <c r="AO57" s="38" t="s">
        <v>207</v>
      </c>
      <c r="AP57" s="38" t="s">
        <v>208</v>
      </c>
      <c r="AQ57" s="279" t="s">
        <v>209</v>
      </c>
      <c r="AR57" s="280"/>
      <c r="AS57" s="39" t="s">
        <v>210</v>
      </c>
      <c r="AT57" s="37" t="s">
        <v>1</v>
      </c>
      <c r="AU57" s="38" t="s">
        <v>206</v>
      </c>
      <c r="AV57" s="38" t="s">
        <v>207</v>
      </c>
      <c r="AW57" s="38" t="s">
        <v>208</v>
      </c>
      <c r="AX57" s="279" t="s">
        <v>209</v>
      </c>
      <c r="AY57" s="280"/>
      <c r="AZ57" s="39" t="s">
        <v>210</v>
      </c>
      <c r="BA57" s="37" t="s">
        <v>1</v>
      </c>
      <c r="BB57" s="38" t="s">
        <v>206</v>
      </c>
      <c r="BC57" s="38" t="s">
        <v>207</v>
      </c>
      <c r="BD57" s="38" t="s">
        <v>208</v>
      </c>
      <c r="BE57" s="279" t="s">
        <v>209</v>
      </c>
      <c r="BF57" s="280"/>
      <c r="BG57" s="39" t="s">
        <v>210</v>
      </c>
    </row>
    <row r="58" spans="2:59" ht="15.95" customHeight="1">
      <c r="B58" s="298"/>
      <c r="D58" s="12">
        <v>1</v>
      </c>
      <c r="E58" s="13">
        <v>0.58333333333333337</v>
      </c>
      <c r="F58" s="14" t="s">
        <v>219</v>
      </c>
      <c r="G58" s="21" t="str">
        <f>E7</f>
        <v>AZ ALKMAAR (NED)</v>
      </c>
      <c r="H58" s="162"/>
      <c r="I58" s="162"/>
      <c r="J58" s="23" t="str">
        <f>E9</f>
        <v>CELTIC (SCO)</v>
      </c>
      <c r="K58" s="12">
        <v>1</v>
      </c>
      <c r="L58" s="13">
        <v>0.58333333333333337</v>
      </c>
      <c r="M58" s="14" t="s">
        <v>220</v>
      </c>
      <c r="N58" s="21" t="str">
        <f>L7</f>
        <v>PORTO (POR)</v>
      </c>
      <c r="O58" s="15"/>
      <c r="P58" s="15"/>
      <c r="Q58" s="23" t="str">
        <f>L9</f>
        <v>FENERBAHÇE (TUR)</v>
      </c>
      <c r="R58" s="12">
        <v>1</v>
      </c>
      <c r="S58" s="13">
        <v>0.58333333333333337</v>
      </c>
      <c r="T58" s="14" t="s">
        <v>213</v>
      </c>
      <c r="U58" s="21" t="str">
        <f>S7</f>
        <v>BEŞİKTAŞ (TUR)</v>
      </c>
      <c r="V58" s="15"/>
      <c r="W58" s="15"/>
      <c r="X58" s="23" t="str">
        <f>S9</f>
        <v>CHELSEA (ENG)</v>
      </c>
      <c r="Y58" s="12">
        <v>1</v>
      </c>
      <c r="Z58" s="13">
        <v>0.58333333333333337</v>
      </c>
      <c r="AA58" s="14" t="s">
        <v>214</v>
      </c>
      <c r="AB58" s="21" t="str">
        <f>Z7</f>
        <v>GALATASARAY (TUR)</v>
      </c>
      <c r="AC58" s="15"/>
      <c r="AD58" s="15"/>
      <c r="AE58" s="23" t="str">
        <f>Z9</f>
        <v>İZMİRSPOR (TUR)</v>
      </c>
      <c r="AF58" s="12">
        <v>1</v>
      </c>
      <c r="AG58" s="13">
        <v>0.58333333333333337</v>
      </c>
      <c r="AH58" s="14" t="s">
        <v>215</v>
      </c>
      <c r="AI58" s="21" t="str">
        <f>AG7</f>
        <v>AEK (GRE)</v>
      </c>
      <c r="AJ58" s="15"/>
      <c r="AK58" s="15"/>
      <c r="AL58" s="23" t="str">
        <f>AG9</f>
        <v>ALTAY (TUR)</v>
      </c>
      <c r="AM58" s="12">
        <v>1</v>
      </c>
      <c r="AN58" s="13">
        <v>0.58333333333333337</v>
      </c>
      <c r="AO58" s="14" t="s">
        <v>216</v>
      </c>
      <c r="AP58" s="21" t="str">
        <f>AN7</f>
        <v>AKHİSAR (TUR)</v>
      </c>
      <c r="AQ58" s="15"/>
      <c r="AR58" s="15"/>
      <c r="AS58" s="23" t="str">
        <f>AN9</f>
        <v>MONTPELLIER (FRA)</v>
      </c>
      <c r="AT58" s="12">
        <v>1</v>
      </c>
      <c r="AU58" s="13">
        <v>0.58333333333333337</v>
      </c>
      <c r="AV58" s="14" t="s">
        <v>217</v>
      </c>
      <c r="AW58" s="21" t="str">
        <f>AU7</f>
        <v>BENFICA (POR)</v>
      </c>
      <c r="AX58" s="15"/>
      <c r="AY58" s="15"/>
      <c r="AZ58" s="23" t="str">
        <f>AU9</f>
        <v>CLUB BRUGGE (BEL)</v>
      </c>
      <c r="BA58" s="12">
        <v>1</v>
      </c>
      <c r="BB58" s="13">
        <v>0.58333333333333337</v>
      </c>
      <c r="BC58" s="14" t="s">
        <v>218</v>
      </c>
      <c r="BD58" s="21" t="str">
        <f>BB7</f>
        <v>BUCASPOR (TUR)</v>
      </c>
      <c r="BE58" s="15"/>
      <c r="BF58" s="15"/>
      <c r="BG58" s="23" t="str">
        <f>BB9</f>
        <v>KRASNODAR (RUS)</v>
      </c>
    </row>
    <row r="59" spans="2:59" ht="15.95" customHeight="1">
      <c r="B59" s="298"/>
      <c r="D59" s="16">
        <v>2</v>
      </c>
      <c r="E59" s="17">
        <v>0.60416666666666663</v>
      </c>
      <c r="F59" s="18" t="s">
        <v>211</v>
      </c>
      <c r="G59" s="22" t="str">
        <f>E10</f>
        <v>KONYASPOR (TUR)</v>
      </c>
      <c r="H59" s="20"/>
      <c r="I59" s="20"/>
      <c r="J59" s="24" t="str">
        <f>E6</f>
        <v>ANDERLECHT (BEL)</v>
      </c>
      <c r="K59" s="16">
        <v>2</v>
      </c>
      <c r="L59" s="17">
        <v>0.60416666666666663</v>
      </c>
      <c r="M59" s="18" t="s">
        <v>212</v>
      </c>
      <c r="N59" s="22" t="str">
        <f>L10</f>
        <v>HAMBURG (GER)</v>
      </c>
      <c r="O59" s="19"/>
      <c r="P59" s="19"/>
      <c r="Q59" s="24" t="str">
        <f>L6</f>
        <v>ANTALYASPOR (TUR)</v>
      </c>
      <c r="R59" s="16">
        <v>2</v>
      </c>
      <c r="S59" s="17">
        <v>0.60416666666666663</v>
      </c>
      <c r="T59" s="18" t="s">
        <v>219</v>
      </c>
      <c r="U59" s="22" t="str">
        <f>S10</f>
        <v>KARŞIYAKA (TUR)</v>
      </c>
      <c r="V59" s="19"/>
      <c r="W59" s="19"/>
      <c r="X59" s="24" t="str">
        <f>S6</f>
        <v>AIK SOLNA (SWE)</v>
      </c>
      <c r="Y59" s="16">
        <v>2</v>
      </c>
      <c r="Z59" s="17">
        <v>0.60416666666666663</v>
      </c>
      <c r="AA59" s="18" t="s">
        <v>220</v>
      </c>
      <c r="AB59" s="22" t="str">
        <f>Z10</f>
        <v>KASIMPAŞA (TUR)</v>
      </c>
      <c r="AC59" s="19"/>
      <c r="AD59" s="19"/>
      <c r="AE59" s="24" t="str">
        <f>Z6</f>
        <v>ATALANTA (ITA)</v>
      </c>
      <c r="AF59" s="16">
        <v>2</v>
      </c>
      <c r="AG59" s="17">
        <v>0.60416666666666663</v>
      </c>
      <c r="AH59" s="18" t="s">
        <v>215</v>
      </c>
      <c r="AI59" s="22" t="str">
        <f>AG10</f>
        <v>BAŞAKŞEHİR (TUR)</v>
      </c>
      <c r="AJ59" s="19"/>
      <c r="AK59" s="19"/>
      <c r="AL59" s="24" t="str">
        <f>AG6</f>
        <v>AC MILAN (ITA)</v>
      </c>
      <c r="AM59" s="16">
        <v>2</v>
      </c>
      <c r="AN59" s="17">
        <v>0.60416666666666663</v>
      </c>
      <c r="AO59" s="18" t="s">
        <v>216</v>
      </c>
      <c r="AP59" s="22" t="str">
        <f>AN10</f>
        <v>PAOK (GRE)</v>
      </c>
      <c r="AQ59" s="19"/>
      <c r="AR59" s="19"/>
      <c r="AS59" s="24" t="str">
        <f>AN6</f>
        <v>ALTINORDU (TUR)</v>
      </c>
      <c r="AT59" s="16">
        <v>2</v>
      </c>
      <c r="AU59" s="17">
        <v>0.60416666666666663</v>
      </c>
      <c r="AV59" s="18" t="s">
        <v>217</v>
      </c>
      <c r="AW59" s="22" t="str">
        <f>AU10</f>
        <v>GABALA (AZE)</v>
      </c>
      <c r="AX59" s="19"/>
      <c r="AY59" s="19"/>
      <c r="AZ59" s="24" t="str">
        <f>AU6</f>
        <v>ANKARAGÜCÜ (TUR)</v>
      </c>
      <c r="BA59" s="16">
        <v>2</v>
      </c>
      <c r="BB59" s="17">
        <v>0.60416666666666663</v>
      </c>
      <c r="BC59" s="18" t="s">
        <v>218</v>
      </c>
      <c r="BD59" s="22" t="str">
        <f>BB10</f>
        <v>LAZIO (ITA)</v>
      </c>
      <c r="BE59" s="19"/>
      <c r="BF59" s="19"/>
      <c r="BG59" s="24" t="str">
        <f>BB6</f>
        <v>BEROE (BUL)</v>
      </c>
    </row>
    <row r="60" spans="2:59" ht="15.95" customHeight="1">
      <c r="B60" s="298"/>
      <c r="D60" s="16">
        <v>3</v>
      </c>
      <c r="E60" s="17">
        <v>0.625</v>
      </c>
      <c r="F60" s="18" t="s">
        <v>211</v>
      </c>
      <c r="G60" s="22" t="str">
        <f>E14</f>
        <v>SLASK WROCLAW (POL)</v>
      </c>
      <c r="H60" s="20"/>
      <c r="I60" s="20"/>
      <c r="J60" s="24" t="str">
        <f>E11</f>
        <v>LOSC LILLE (FRA)</v>
      </c>
      <c r="K60" s="16">
        <v>3</v>
      </c>
      <c r="L60" s="17">
        <v>0.625</v>
      </c>
      <c r="M60" s="18" t="s">
        <v>212</v>
      </c>
      <c r="N60" s="22" t="str">
        <f>L14</f>
        <v>ASPIRE ACADEMY (QAT)</v>
      </c>
      <c r="O60" s="19"/>
      <c r="P60" s="19"/>
      <c r="Q60" s="24" t="str">
        <f>L11</f>
        <v>KRC GENK (BEL)</v>
      </c>
      <c r="R60" s="16">
        <v>3</v>
      </c>
      <c r="S60" s="17">
        <v>0.625</v>
      </c>
      <c r="T60" s="18" t="s">
        <v>213</v>
      </c>
      <c r="U60" s="22" t="str">
        <f>S14</f>
        <v>ZENIT (RUS)</v>
      </c>
      <c r="V60" s="19"/>
      <c r="W60" s="19"/>
      <c r="X60" s="24" t="str">
        <f>S11</f>
        <v>KAYSERİSPOR (TUR)</v>
      </c>
      <c r="Y60" s="16">
        <v>3</v>
      </c>
      <c r="Z60" s="17">
        <v>0.625</v>
      </c>
      <c r="AA60" s="18" t="s">
        <v>214</v>
      </c>
      <c r="AB60" s="22" t="str">
        <f>Z14</f>
        <v>RANGERS (SCO)</v>
      </c>
      <c r="AC60" s="19"/>
      <c r="AD60" s="19"/>
      <c r="AE60" s="24" t="str">
        <f>Z11</f>
        <v>MAN. CITY (ENG)</v>
      </c>
      <c r="AF60" s="16">
        <v>3</v>
      </c>
      <c r="AG60" s="17">
        <v>0.625</v>
      </c>
      <c r="AH60" s="18" t="s">
        <v>219</v>
      </c>
      <c r="AI60" s="22" t="str">
        <f>AG14</f>
        <v>SOUTHAMPTON (ENG)</v>
      </c>
      <c r="AJ60" s="19"/>
      <c r="AK60" s="19"/>
      <c r="AL60" s="24" t="str">
        <f>AG11</f>
        <v>BROMMAPOJKARNA (SWE)</v>
      </c>
      <c r="AM60" s="16">
        <v>3</v>
      </c>
      <c r="AN60" s="17">
        <v>0.625</v>
      </c>
      <c r="AO60" s="18" t="s">
        <v>220</v>
      </c>
      <c r="AP60" s="22" t="str">
        <f>AN14</f>
        <v>WOLVERHAMPTON (ENG)</v>
      </c>
      <c r="AQ60" s="19"/>
      <c r="AR60" s="19"/>
      <c r="AS60" s="24" t="str">
        <f>AN11</f>
        <v>PARMA (ITA)</v>
      </c>
      <c r="AT60" s="16">
        <v>3</v>
      </c>
      <c r="AU60" s="17">
        <v>0.625</v>
      </c>
      <c r="AV60" s="18" t="s">
        <v>217</v>
      </c>
      <c r="AW60" s="22" t="str">
        <f>AU14</f>
        <v>VALENCIA (ESP)</v>
      </c>
      <c r="AX60" s="19"/>
      <c r="AY60" s="19"/>
      <c r="AZ60" s="24" t="str">
        <f>AU11</f>
        <v>GÖZTEPE (TUR)</v>
      </c>
      <c r="BA60" s="16">
        <v>3</v>
      </c>
      <c r="BB60" s="17">
        <v>0.625</v>
      </c>
      <c r="BC60" s="18" t="s">
        <v>218</v>
      </c>
      <c r="BD60" s="22" t="str">
        <f>BB14</f>
        <v>TRABZONSPOR (TUR)</v>
      </c>
      <c r="BE60" s="19"/>
      <c r="BF60" s="19"/>
      <c r="BG60" s="24" t="str">
        <f>BB11</f>
        <v>MIDTJYLLAND (DEN)</v>
      </c>
    </row>
    <row r="61" spans="2:59" ht="15.95" customHeight="1">
      <c r="B61" s="298"/>
      <c r="D61" s="16">
        <v>4</v>
      </c>
      <c r="E61" s="17">
        <v>0.64583333333333337</v>
      </c>
      <c r="F61" s="18" t="s">
        <v>211</v>
      </c>
      <c r="G61" s="22" t="str">
        <f>E12</f>
        <v>NEFTÇİ PFK (AZE)</v>
      </c>
      <c r="H61" s="20"/>
      <c r="I61" s="20"/>
      <c r="J61" s="24" t="str">
        <f>E13</f>
        <v>SIGMA OLOMOUC (CZE)</v>
      </c>
      <c r="K61" s="16">
        <v>4</v>
      </c>
      <c r="L61" s="17">
        <v>0.64583333333333337</v>
      </c>
      <c r="M61" s="18" t="s">
        <v>212</v>
      </c>
      <c r="N61" s="22" t="str">
        <f>L12</f>
        <v>LEICESTER CITY(ENG)</v>
      </c>
      <c r="O61" s="20"/>
      <c r="P61" s="20"/>
      <c r="Q61" s="24" t="str">
        <f>L13</f>
        <v>METZ (FRA)</v>
      </c>
      <c r="R61" s="16">
        <v>4</v>
      </c>
      <c r="S61" s="17">
        <v>0.64583333333333337</v>
      </c>
      <c r="T61" s="18" t="s">
        <v>213</v>
      </c>
      <c r="U61" s="22" t="str">
        <f>S12</f>
        <v>ODENSE (DEN)</v>
      </c>
      <c r="V61" s="20"/>
      <c r="W61" s="20"/>
      <c r="X61" s="24" t="str">
        <f>S13</f>
        <v>ST PAULI (GER)</v>
      </c>
      <c r="Y61" s="16">
        <v>4</v>
      </c>
      <c r="Z61" s="17">
        <v>0.64583333333333337</v>
      </c>
      <c r="AA61" s="18" t="s">
        <v>214</v>
      </c>
      <c r="AB61" s="22" t="str">
        <f>Z12</f>
        <v>O. LJUBLJANA (SLO)</v>
      </c>
      <c r="AC61" s="20"/>
      <c r="AD61" s="20"/>
      <c r="AE61" s="24" t="str">
        <f>Z13</f>
        <v>O. MARSEILLE (FRA)</v>
      </c>
      <c r="AF61" s="16">
        <v>4</v>
      </c>
      <c r="AG61" s="17">
        <v>0.64583333333333337</v>
      </c>
      <c r="AH61" s="18" t="s">
        <v>215</v>
      </c>
      <c r="AI61" s="22" t="str">
        <f>AG12</f>
        <v>CHARLEROI (BEL)</v>
      </c>
      <c r="AJ61" s="20"/>
      <c r="AK61" s="20"/>
      <c r="AL61" s="24" t="str">
        <f>AG13</f>
        <v>RİZESPOR (TUR)</v>
      </c>
      <c r="AM61" s="16">
        <v>4</v>
      </c>
      <c r="AN61" s="17">
        <v>0.64583333333333337</v>
      </c>
      <c r="AO61" s="18" t="s">
        <v>216</v>
      </c>
      <c r="AP61" s="22" t="str">
        <f>AN12</f>
        <v>PSV (NED)</v>
      </c>
      <c r="AQ61" s="20"/>
      <c r="AR61" s="20"/>
      <c r="AS61" s="24" t="str">
        <f>AN13</f>
        <v>ROSTOV (RUS)</v>
      </c>
      <c r="AT61" s="16">
        <v>4</v>
      </c>
      <c r="AU61" s="17">
        <v>0.64583333333333337</v>
      </c>
      <c r="AV61" s="18" t="s">
        <v>219</v>
      </c>
      <c r="AW61" s="22" t="str">
        <f>AU12</f>
        <v>GRASSHOPPER (SUI)</v>
      </c>
      <c r="AX61" s="20"/>
      <c r="AY61" s="20"/>
      <c r="AZ61" s="24" t="str">
        <f>AU13</f>
        <v>TWENTE (NED)</v>
      </c>
      <c r="BA61" s="16">
        <v>4</v>
      </c>
      <c r="BB61" s="17">
        <v>0.64583333333333337</v>
      </c>
      <c r="BC61" s="18" t="s">
        <v>220</v>
      </c>
      <c r="BD61" s="22" t="str">
        <f>BB12</f>
        <v>MONACO (FRA)</v>
      </c>
      <c r="BE61" s="20"/>
      <c r="BF61" s="20"/>
      <c r="BG61" s="24" t="str">
        <f>BB13</f>
        <v>SİVASSPOR (TUR)</v>
      </c>
    </row>
    <row r="62" spans="2:59" ht="15.95" customHeight="1" thickBot="1">
      <c r="B62" s="298"/>
      <c r="D62" s="25">
        <v>5</v>
      </c>
      <c r="E62" s="26"/>
      <c r="F62" s="27"/>
      <c r="G62" s="28" t="str">
        <f>E8</f>
        <v>BURSASPOR (TUR)</v>
      </c>
      <c r="H62" s="29"/>
      <c r="I62" s="29"/>
      <c r="J62" s="30" t="s">
        <v>0</v>
      </c>
      <c r="K62" s="25">
        <v>5</v>
      </c>
      <c r="L62" s="26"/>
      <c r="M62" s="27"/>
      <c r="N62" s="28" t="str">
        <f>L8</f>
        <v>CRVENA ZVEDZA (SRB)</v>
      </c>
      <c r="O62" s="29"/>
      <c r="P62" s="29"/>
      <c r="Q62" s="30" t="s">
        <v>0</v>
      </c>
      <c r="R62" s="25">
        <v>5</v>
      </c>
      <c r="S62" s="26"/>
      <c r="T62" s="27"/>
      <c r="U62" s="28" t="str">
        <f>S8</f>
        <v>CELTA VIGO (ESP)</v>
      </c>
      <c r="V62" s="29"/>
      <c r="W62" s="29"/>
      <c r="X62" s="30" t="s">
        <v>0</v>
      </c>
      <c r="Y62" s="25">
        <v>5</v>
      </c>
      <c r="Z62" s="26"/>
      <c r="AA62" s="27"/>
      <c r="AB62" s="28" t="str">
        <f>Z8</f>
        <v>HAMMARBY IF (SWE)</v>
      </c>
      <c r="AC62" s="29"/>
      <c r="AD62" s="29"/>
      <c r="AE62" s="30" t="s">
        <v>0</v>
      </c>
      <c r="AF62" s="25">
        <v>5</v>
      </c>
      <c r="AG62" s="26"/>
      <c r="AH62" s="27"/>
      <c r="AI62" s="28" t="str">
        <f>AG8</f>
        <v>AJAX (NED)</v>
      </c>
      <c r="AJ62" s="29"/>
      <c r="AK62" s="29"/>
      <c r="AL62" s="30" t="s">
        <v>0</v>
      </c>
      <c r="AM62" s="25">
        <v>5</v>
      </c>
      <c r="AN62" s="26"/>
      <c r="AO62" s="27"/>
      <c r="AP62" s="28" t="str">
        <f>AN8</f>
        <v>İZMİR BBSK (TUR)</v>
      </c>
      <c r="AQ62" s="29"/>
      <c r="AR62" s="29"/>
      <c r="AS62" s="30" t="s">
        <v>0</v>
      </c>
      <c r="AT62" s="25">
        <v>5</v>
      </c>
      <c r="AU62" s="26"/>
      <c r="AV62" s="27"/>
      <c r="AW62" s="28" t="str">
        <f>AU8</f>
        <v>CARDIFF CITY (WAL)</v>
      </c>
      <c r="AX62" s="29"/>
      <c r="AY62" s="29"/>
      <c r="AZ62" s="30" t="s">
        <v>0</v>
      </c>
      <c r="BA62" s="25">
        <v>5</v>
      </c>
      <c r="BB62" s="26"/>
      <c r="BC62" s="27"/>
      <c r="BD62" s="28" t="str">
        <f>BB8</f>
        <v>DINAMO ZAGREB (CRO)</v>
      </c>
      <c r="BE62" s="29"/>
      <c r="BF62" s="29"/>
      <c r="BG62" s="30" t="s">
        <v>0</v>
      </c>
    </row>
    <row r="63" spans="2:59" ht="17.100000000000001" customHeight="1">
      <c r="B63" s="298"/>
      <c r="D63" s="37" t="s">
        <v>1</v>
      </c>
      <c r="E63" s="38" t="s">
        <v>206</v>
      </c>
      <c r="F63" s="38" t="s">
        <v>207</v>
      </c>
      <c r="G63" s="38" t="s">
        <v>208</v>
      </c>
      <c r="H63" s="279" t="s">
        <v>209</v>
      </c>
      <c r="I63" s="280"/>
      <c r="J63" s="39" t="s">
        <v>210</v>
      </c>
      <c r="K63" s="37" t="s">
        <v>1</v>
      </c>
      <c r="L63" s="38" t="s">
        <v>206</v>
      </c>
      <c r="M63" s="38" t="s">
        <v>207</v>
      </c>
      <c r="N63" s="38" t="s">
        <v>208</v>
      </c>
      <c r="O63" s="279" t="s">
        <v>209</v>
      </c>
      <c r="P63" s="280"/>
      <c r="Q63" s="39" t="s">
        <v>210</v>
      </c>
      <c r="R63" s="37" t="s">
        <v>1</v>
      </c>
      <c r="S63" s="38" t="s">
        <v>206</v>
      </c>
      <c r="T63" s="38" t="s">
        <v>207</v>
      </c>
      <c r="U63" s="38" t="s">
        <v>208</v>
      </c>
      <c r="V63" s="279" t="s">
        <v>209</v>
      </c>
      <c r="W63" s="280"/>
      <c r="X63" s="39" t="s">
        <v>210</v>
      </c>
      <c r="Y63" s="37" t="s">
        <v>1</v>
      </c>
      <c r="Z63" s="38" t="s">
        <v>206</v>
      </c>
      <c r="AA63" s="38" t="s">
        <v>207</v>
      </c>
      <c r="AB63" s="38" t="s">
        <v>208</v>
      </c>
      <c r="AC63" s="279" t="s">
        <v>209</v>
      </c>
      <c r="AD63" s="280"/>
      <c r="AE63" s="39" t="s">
        <v>210</v>
      </c>
      <c r="AF63" s="37" t="s">
        <v>1</v>
      </c>
      <c r="AG63" s="38" t="s">
        <v>206</v>
      </c>
      <c r="AH63" s="38" t="s">
        <v>207</v>
      </c>
      <c r="AI63" s="38" t="s">
        <v>208</v>
      </c>
      <c r="AJ63" s="279" t="s">
        <v>209</v>
      </c>
      <c r="AK63" s="280"/>
      <c r="AL63" s="39" t="s">
        <v>210</v>
      </c>
      <c r="AM63" s="37" t="s">
        <v>1</v>
      </c>
      <c r="AN63" s="38" t="s">
        <v>206</v>
      </c>
      <c r="AO63" s="38" t="s">
        <v>207</v>
      </c>
      <c r="AP63" s="38" t="s">
        <v>208</v>
      </c>
      <c r="AQ63" s="279" t="s">
        <v>209</v>
      </c>
      <c r="AR63" s="280"/>
      <c r="AS63" s="39" t="s">
        <v>210</v>
      </c>
      <c r="AT63" s="37" t="s">
        <v>1</v>
      </c>
      <c r="AU63" s="38" t="s">
        <v>206</v>
      </c>
      <c r="AV63" s="38" t="s">
        <v>207</v>
      </c>
      <c r="AW63" s="38" t="s">
        <v>208</v>
      </c>
      <c r="AX63" s="279" t="s">
        <v>209</v>
      </c>
      <c r="AY63" s="280"/>
      <c r="AZ63" s="39" t="s">
        <v>210</v>
      </c>
      <c r="BA63" s="37" t="s">
        <v>1</v>
      </c>
      <c r="BB63" s="38" t="s">
        <v>206</v>
      </c>
      <c r="BC63" s="38" t="s">
        <v>207</v>
      </c>
      <c r="BD63" s="38" t="s">
        <v>208</v>
      </c>
      <c r="BE63" s="279" t="s">
        <v>209</v>
      </c>
      <c r="BF63" s="280"/>
      <c r="BG63" s="39" t="s">
        <v>210</v>
      </c>
    </row>
    <row r="64" spans="2:59" ht="15.95" customHeight="1">
      <c r="B64" s="298"/>
      <c r="D64" s="12">
        <v>1</v>
      </c>
      <c r="E64" s="13">
        <v>0.66666666666666663</v>
      </c>
      <c r="F64" s="14" t="s">
        <v>219</v>
      </c>
      <c r="G64" s="21" t="str">
        <f>E6</f>
        <v>ANDERLECHT (BEL)</v>
      </c>
      <c r="H64" s="162"/>
      <c r="I64" s="162"/>
      <c r="J64" s="23" t="str">
        <f>E8</f>
        <v>BURSASPOR (TUR)</v>
      </c>
      <c r="K64" s="12">
        <v>1</v>
      </c>
      <c r="L64" s="13">
        <v>0.66666666666666663</v>
      </c>
      <c r="M64" s="14" t="s">
        <v>220</v>
      </c>
      <c r="N64" s="21" t="str">
        <f>L6</f>
        <v>ANTALYASPOR (TUR)</v>
      </c>
      <c r="O64" s="15"/>
      <c r="P64" s="15"/>
      <c r="Q64" s="23" t="str">
        <f>L8</f>
        <v>CRVENA ZVEDZA (SRB)</v>
      </c>
      <c r="R64" s="12">
        <v>1</v>
      </c>
      <c r="S64" s="13">
        <v>0.66666666666666663</v>
      </c>
      <c r="T64" s="14" t="s">
        <v>213</v>
      </c>
      <c r="U64" s="21" t="str">
        <f>S6</f>
        <v>AIK SOLNA (SWE)</v>
      </c>
      <c r="V64" s="15"/>
      <c r="W64" s="15"/>
      <c r="X64" s="23" t="str">
        <f>S8</f>
        <v>CELTA VIGO (ESP)</v>
      </c>
      <c r="Y64" s="12">
        <v>1</v>
      </c>
      <c r="Z64" s="13">
        <v>0.66666666666666663</v>
      </c>
      <c r="AA64" s="14" t="s">
        <v>214</v>
      </c>
      <c r="AB64" s="21" t="str">
        <f>Z6</f>
        <v>ATALANTA (ITA)</v>
      </c>
      <c r="AC64" s="15"/>
      <c r="AD64" s="15"/>
      <c r="AE64" s="23" t="str">
        <f>Z8</f>
        <v>HAMMARBY IF (SWE)</v>
      </c>
      <c r="AF64" s="12">
        <v>1</v>
      </c>
      <c r="AG64" s="13">
        <v>0.66666666666666663</v>
      </c>
      <c r="AH64" s="14" t="s">
        <v>215</v>
      </c>
      <c r="AI64" s="21" t="str">
        <f>AG6</f>
        <v>AC MILAN (ITA)</v>
      </c>
      <c r="AJ64" s="15"/>
      <c r="AK64" s="15"/>
      <c r="AL64" s="23" t="str">
        <f>AG8</f>
        <v>AJAX (NED)</v>
      </c>
      <c r="AM64" s="12">
        <v>1</v>
      </c>
      <c r="AN64" s="13">
        <v>0.66666666666666663</v>
      </c>
      <c r="AO64" s="14" t="s">
        <v>216</v>
      </c>
      <c r="AP64" s="21" t="str">
        <f>AN6</f>
        <v>ALTINORDU (TUR)</v>
      </c>
      <c r="AQ64" s="15"/>
      <c r="AR64" s="15"/>
      <c r="AS64" s="23" t="str">
        <f>AN8</f>
        <v>İZMİR BBSK (TUR)</v>
      </c>
      <c r="AT64" s="12">
        <v>1</v>
      </c>
      <c r="AU64" s="13">
        <v>0.66666666666666663</v>
      </c>
      <c r="AV64" s="14" t="s">
        <v>217</v>
      </c>
      <c r="AW64" s="21" t="str">
        <f>AU6</f>
        <v>ANKARAGÜCÜ (TUR)</v>
      </c>
      <c r="AX64" s="15"/>
      <c r="AY64" s="15"/>
      <c r="AZ64" s="23" t="str">
        <f>AU8</f>
        <v>CARDIFF CITY (WAL)</v>
      </c>
      <c r="BA64" s="12">
        <v>1</v>
      </c>
      <c r="BB64" s="13">
        <v>0.66666666666666663</v>
      </c>
      <c r="BC64" s="14" t="s">
        <v>218</v>
      </c>
      <c r="BD64" s="21" t="str">
        <f>BB6</f>
        <v>BEROE (BUL)</v>
      </c>
      <c r="BE64" s="15"/>
      <c r="BF64" s="15"/>
      <c r="BG64" s="23" t="str">
        <f>BB8</f>
        <v>DINAMO ZAGREB (CRO)</v>
      </c>
    </row>
    <row r="65" spans="2:59" ht="15.95" customHeight="1">
      <c r="B65" s="298"/>
      <c r="D65" s="16">
        <v>2</v>
      </c>
      <c r="E65" s="17">
        <v>0.6875</v>
      </c>
      <c r="F65" s="18" t="s">
        <v>211</v>
      </c>
      <c r="G65" s="22" t="str">
        <f>E9</f>
        <v>CELTIC (SCO)</v>
      </c>
      <c r="H65" s="20"/>
      <c r="I65" s="20"/>
      <c r="J65" s="24" t="str">
        <f>E14</f>
        <v>SLASK WROCLAW (POL)</v>
      </c>
      <c r="K65" s="16">
        <v>2</v>
      </c>
      <c r="L65" s="17">
        <v>0.6875</v>
      </c>
      <c r="M65" s="18" t="s">
        <v>212</v>
      </c>
      <c r="N65" s="22" t="str">
        <f>L9</f>
        <v>FENERBAHÇE (TUR)</v>
      </c>
      <c r="O65" s="19"/>
      <c r="P65" s="19"/>
      <c r="Q65" s="24" t="str">
        <f>L14</f>
        <v>ASPIRE ACADEMY (QAT)</v>
      </c>
      <c r="R65" s="16">
        <v>2</v>
      </c>
      <c r="S65" s="17">
        <v>0.6875</v>
      </c>
      <c r="T65" s="18" t="s">
        <v>219</v>
      </c>
      <c r="U65" s="22" t="str">
        <f>S9</f>
        <v>CHELSEA (ENG)</v>
      </c>
      <c r="V65" s="19"/>
      <c r="W65" s="19"/>
      <c r="X65" s="24" t="str">
        <f>S14</f>
        <v>ZENIT (RUS)</v>
      </c>
      <c r="Y65" s="16">
        <v>2</v>
      </c>
      <c r="Z65" s="17">
        <v>0.6875</v>
      </c>
      <c r="AA65" s="18" t="s">
        <v>220</v>
      </c>
      <c r="AB65" s="22" t="str">
        <f>Z9</f>
        <v>İZMİRSPOR (TUR)</v>
      </c>
      <c r="AC65" s="19"/>
      <c r="AD65" s="19"/>
      <c r="AE65" s="24" t="str">
        <f>Z14</f>
        <v>RANGERS (SCO)</v>
      </c>
      <c r="AF65" s="16">
        <v>2</v>
      </c>
      <c r="AG65" s="17">
        <v>0.6875</v>
      </c>
      <c r="AH65" s="18" t="s">
        <v>215</v>
      </c>
      <c r="AI65" s="22" t="str">
        <f>AG9</f>
        <v>ALTAY (TUR)</v>
      </c>
      <c r="AJ65" s="19"/>
      <c r="AK65" s="19"/>
      <c r="AL65" s="24" t="str">
        <f>AG14</f>
        <v>SOUTHAMPTON (ENG)</v>
      </c>
      <c r="AM65" s="16">
        <v>2</v>
      </c>
      <c r="AN65" s="17">
        <v>0.6875</v>
      </c>
      <c r="AO65" s="18" t="s">
        <v>216</v>
      </c>
      <c r="AP65" s="22" t="str">
        <f>AN9</f>
        <v>MONTPELLIER (FRA)</v>
      </c>
      <c r="AQ65" s="19"/>
      <c r="AR65" s="19"/>
      <c r="AS65" s="24" t="str">
        <f>AN14</f>
        <v>WOLVERHAMPTON (ENG)</v>
      </c>
      <c r="AT65" s="16">
        <v>2</v>
      </c>
      <c r="AU65" s="17">
        <v>0.6875</v>
      </c>
      <c r="AV65" s="18" t="s">
        <v>217</v>
      </c>
      <c r="AW65" s="22" t="str">
        <f>AU9</f>
        <v>CLUB BRUGGE (BEL)</v>
      </c>
      <c r="AX65" s="19"/>
      <c r="AY65" s="19"/>
      <c r="AZ65" s="24" t="str">
        <f>AU14</f>
        <v>VALENCIA (ESP)</v>
      </c>
      <c r="BA65" s="16">
        <v>2</v>
      </c>
      <c r="BB65" s="17">
        <v>0.6875</v>
      </c>
      <c r="BC65" s="18" t="s">
        <v>218</v>
      </c>
      <c r="BD65" s="22" t="str">
        <f>BB9</f>
        <v>KRASNODAR (RUS)</v>
      </c>
      <c r="BE65" s="19"/>
      <c r="BF65" s="19"/>
      <c r="BG65" s="24" t="str">
        <f>BB14</f>
        <v>TRABZONSPOR (TUR)</v>
      </c>
    </row>
    <row r="66" spans="2:59" ht="15.95" customHeight="1">
      <c r="B66" s="298"/>
      <c r="D66" s="16">
        <v>3</v>
      </c>
      <c r="E66" s="17">
        <v>0.70833333333333337</v>
      </c>
      <c r="F66" s="18" t="s">
        <v>211</v>
      </c>
      <c r="G66" s="22" t="str">
        <f>E13</f>
        <v>SIGMA OLOMOUC (CZE)</v>
      </c>
      <c r="H66" s="20"/>
      <c r="I66" s="20"/>
      <c r="J66" s="24" t="str">
        <f>E10</f>
        <v>KONYASPOR (TUR)</v>
      </c>
      <c r="K66" s="16">
        <v>3</v>
      </c>
      <c r="L66" s="17">
        <v>0.70833333333333337</v>
      </c>
      <c r="M66" s="18" t="s">
        <v>212</v>
      </c>
      <c r="N66" s="22" t="str">
        <f>L13</f>
        <v>METZ (FRA)</v>
      </c>
      <c r="O66" s="19"/>
      <c r="P66" s="19"/>
      <c r="Q66" s="24" t="str">
        <f>L10</f>
        <v>HAMBURG (GER)</v>
      </c>
      <c r="R66" s="16">
        <v>3</v>
      </c>
      <c r="S66" s="17">
        <v>0.70833333333333337</v>
      </c>
      <c r="T66" s="18" t="s">
        <v>213</v>
      </c>
      <c r="U66" s="22" t="str">
        <f>S13</f>
        <v>ST PAULI (GER)</v>
      </c>
      <c r="V66" s="19"/>
      <c r="W66" s="19"/>
      <c r="X66" s="24" t="str">
        <f>S10</f>
        <v>KARŞIYAKA (TUR)</v>
      </c>
      <c r="Y66" s="16">
        <v>3</v>
      </c>
      <c r="Z66" s="17">
        <v>0.70833333333333337</v>
      </c>
      <c r="AA66" s="18" t="s">
        <v>214</v>
      </c>
      <c r="AB66" s="22" t="str">
        <f>Z13</f>
        <v>O. MARSEILLE (FRA)</v>
      </c>
      <c r="AC66" s="19"/>
      <c r="AD66" s="19"/>
      <c r="AE66" s="24" t="str">
        <f>Z10</f>
        <v>KASIMPAŞA (TUR)</v>
      </c>
      <c r="AF66" s="16">
        <v>3</v>
      </c>
      <c r="AG66" s="17">
        <v>0.70833333333333337</v>
      </c>
      <c r="AH66" s="18" t="s">
        <v>219</v>
      </c>
      <c r="AI66" s="22" t="str">
        <f>AG13</f>
        <v>RİZESPOR (TUR)</v>
      </c>
      <c r="AJ66" s="19"/>
      <c r="AK66" s="19"/>
      <c r="AL66" s="24" t="str">
        <f>AG10</f>
        <v>BAŞAKŞEHİR (TUR)</v>
      </c>
      <c r="AM66" s="16">
        <v>3</v>
      </c>
      <c r="AN66" s="17">
        <v>0.70833333333333337</v>
      </c>
      <c r="AO66" s="18" t="s">
        <v>220</v>
      </c>
      <c r="AP66" s="22" t="str">
        <f>AN13</f>
        <v>ROSTOV (RUS)</v>
      </c>
      <c r="AQ66" s="19"/>
      <c r="AR66" s="19"/>
      <c r="AS66" s="24" t="str">
        <f>AN10</f>
        <v>PAOK (GRE)</v>
      </c>
      <c r="AT66" s="16">
        <v>3</v>
      </c>
      <c r="AU66" s="17">
        <v>0.70833333333333337</v>
      </c>
      <c r="AV66" s="18" t="s">
        <v>217</v>
      </c>
      <c r="AW66" s="22" t="str">
        <f>AU13</f>
        <v>TWENTE (NED)</v>
      </c>
      <c r="AX66" s="19"/>
      <c r="AY66" s="19"/>
      <c r="AZ66" s="24" t="str">
        <f>AU10</f>
        <v>GABALA (AZE)</v>
      </c>
      <c r="BA66" s="16">
        <v>3</v>
      </c>
      <c r="BB66" s="17">
        <v>0.70833333333333337</v>
      </c>
      <c r="BC66" s="18" t="s">
        <v>218</v>
      </c>
      <c r="BD66" s="22" t="str">
        <f>BB13</f>
        <v>SİVASSPOR (TUR)</v>
      </c>
      <c r="BE66" s="19"/>
      <c r="BF66" s="19"/>
      <c r="BG66" s="24" t="str">
        <f>BB10</f>
        <v>LAZIO (ITA)</v>
      </c>
    </row>
    <row r="67" spans="2:59" ht="15.95" customHeight="1">
      <c r="B67" s="298"/>
      <c r="D67" s="16">
        <v>4</v>
      </c>
      <c r="E67" s="17">
        <v>0.72916666666666663</v>
      </c>
      <c r="F67" s="18" t="s">
        <v>211</v>
      </c>
      <c r="G67" s="22" t="str">
        <f>E11</f>
        <v>LOSC LILLE (FRA)</v>
      </c>
      <c r="H67" s="20"/>
      <c r="I67" s="20"/>
      <c r="J67" s="24" t="str">
        <f>E12</f>
        <v>NEFTÇİ PFK (AZE)</v>
      </c>
      <c r="K67" s="16">
        <v>4</v>
      </c>
      <c r="L67" s="17">
        <v>0.72916666666666663</v>
      </c>
      <c r="M67" s="18" t="s">
        <v>212</v>
      </c>
      <c r="N67" s="22" t="str">
        <f>L11</f>
        <v>KRC GENK (BEL)</v>
      </c>
      <c r="O67" s="20"/>
      <c r="P67" s="20"/>
      <c r="Q67" s="24" t="str">
        <f>L12</f>
        <v>LEICESTER CITY(ENG)</v>
      </c>
      <c r="R67" s="16">
        <v>4</v>
      </c>
      <c r="S67" s="17">
        <v>0.72916666666666663</v>
      </c>
      <c r="T67" s="18" t="s">
        <v>213</v>
      </c>
      <c r="U67" s="22" t="str">
        <f>S11</f>
        <v>KAYSERİSPOR (TUR)</v>
      </c>
      <c r="V67" s="20"/>
      <c r="W67" s="20"/>
      <c r="X67" s="24" t="str">
        <f>S12</f>
        <v>ODENSE (DEN)</v>
      </c>
      <c r="Y67" s="16">
        <v>4</v>
      </c>
      <c r="Z67" s="17">
        <v>0.72916666666666663</v>
      </c>
      <c r="AA67" s="18" t="s">
        <v>214</v>
      </c>
      <c r="AB67" s="22" t="str">
        <f>Z11</f>
        <v>MAN. CITY (ENG)</v>
      </c>
      <c r="AC67" s="20"/>
      <c r="AD67" s="20"/>
      <c r="AE67" s="24" t="str">
        <f>Z12</f>
        <v>O. LJUBLJANA (SLO)</v>
      </c>
      <c r="AF67" s="16">
        <v>4</v>
      </c>
      <c r="AG67" s="17">
        <v>0.72916666666666663</v>
      </c>
      <c r="AH67" s="18" t="s">
        <v>215</v>
      </c>
      <c r="AI67" s="22" t="str">
        <f>AG11</f>
        <v>BROMMAPOJKARNA (SWE)</v>
      </c>
      <c r="AJ67" s="20"/>
      <c r="AK67" s="20"/>
      <c r="AL67" s="24" t="str">
        <f>AG12</f>
        <v>CHARLEROI (BEL)</v>
      </c>
      <c r="AM67" s="16">
        <v>4</v>
      </c>
      <c r="AN67" s="17">
        <v>0.72916666666666663</v>
      </c>
      <c r="AO67" s="18" t="s">
        <v>216</v>
      </c>
      <c r="AP67" s="22" t="str">
        <f>AN11</f>
        <v>PARMA (ITA)</v>
      </c>
      <c r="AQ67" s="20"/>
      <c r="AR67" s="20"/>
      <c r="AS67" s="24" t="str">
        <f>AN12</f>
        <v>PSV (NED)</v>
      </c>
      <c r="AT67" s="16">
        <v>4</v>
      </c>
      <c r="AU67" s="17">
        <v>0.72916666666666663</v>
      </c>
      <c r="AV67" s="18" t="s">
        <v>219</v>
      </c>
      <c r="AW67" s="22" t="str">
        <f>AU11</f>
        <v>GÖZTEPE (TUR)</v>
      </c>
      <c r="AX67" s="20"/>
      <c r="AY67" s="20"/>
      <c r="AZ67" s="24" t="str">
        <f>AU12</f>
        <v>GRASSHOPPER (SUI)</v>
      </c>
      <c r="BA67" s="16">
        <v>4</v>
      </c>
      <c r="BB67" s="17">
        <v>0.72916666666666663</v>
      </c>
      <c r="BC67" s="18" t="s">
        <v>220</v>
      </c>
      <c r="BD67" s="22" t="str">
        <f>BB11</f>
        <v>MIDTJYLLAND (DEN)</v>
      </c>
      <c r="BE67" s="20"/>
      <c r="BF67" s="20"/>
      <c r="BG67" s="24" t="str">
        <f>BB12</f>
        <v>MONACO (FRA)</v>
      </c>
    </row>
    <row r="68" spans="2:59" ht="15.95" customHeight="1" thickBot="1">
      <c r="B68" s="298"/>
      <c r="D68" s="25">
        <v>5</v>
      </c>
      <c r="E68" s="26"/>
      <c r="F68" s="27"/>
      <c r="G68" s="28" t="str">
        <f>E7</f>
        <v>AZ ALKMAAR (NED)</v>
      </c>
      <c r="H68" s="29"/>
      <c r="I68" s="29"/>
      <c r="J68" s="30" t="s">
        <v>0</v>
      </c>
      <c r="K68" s="25">
        <v>5</v>
      </c>
      <c r="L68" s="26"/>
      <c r="M68" s="27"/>
      <c r="N68" s="28" t="str">
        <f>L7</f>
        <v>PORTO (POR)</v>
      </c>
      <c r="O68" s="29"/>
      <c r="P68" s="29"/>
      <c r="Q68" s="30" t="s">
        <v>0</v>
      </c>
      <c r="R68" s="25">
        <v>5</v>
      </c>
      <c r="S68" s="26"/>
      <c r="T68" s="27"/>
      <c r="U68" s="28" t="str">
        <f>S7</f>
        <v>BEŞİKTAŞ (TUR)</v>
      </c>
      <c r="V68" s="29"/>
      <c r="W68" s="29"/>
      <c r="X68" s="30" t="s">
        <v>0</v>
      </c>
      <c r="Y68" s="25">
        <v>5</v>
      </c>
      <c r="Z68" s="26"/>
      <c r="AA68" s="27"/>
      <c r="AB68" s="28" t="str">
        <f>Z7</f>
        <v>GALATASARAY (TUR)</v>
      </c>
      <c r="AC68" s="29"/>
      <c r="AD68" s="29"/>
      <c r="AE68" s="30" t="s">
        <v>0</v>
      </c>
      <c r="AF68" s="25">
        <v>5</v>
      </c>
      <c r="AG68" s="26"/>
      <c r="AH68" s="27"/>
      <c r="AI68" s="28" t="str">
        <f>AG7</f>
        <v>AEK (GRE)</v>
      </c>
      <c r="AJ68" s="29"/>
      <c r="AK68" s="29"/>
      <c r="AL68" s="30" t="s">
        <v>0</v>
      </c>
      <c r="AM68" s="25">
        <v>5</v>
      </c>
      <c r="AN68" s="26"/>
      <c r="AO68" s="27"/>
      <c r="AP68" s="28" t="str">
        <f>AN7</f>
        <v>AKHİSAR (TUR)</v>
      </c>
      <c r="AQ68" s="29"/>
      <c r="AR68" s="29"/>
      <c r="AS68" s="30" t="s">
        <v>0</v>
      </c>
      <c r="AT68" s="25">
        <v>5</v>
      </c>
      <c r="AU68" s="26"/>
      <c r="AV68" s="27"/>
      <c r="AW68" s="28" t="str">
        <f>AU7</f>
        <v>BENFICA (POR)</v>
      </c>
      <c r="AX68" s="29"/>
      <c r="AY68" s="29"/>
      <c r="AZ68" s="30" t="s">
        <v>0</v>
      </c>
      <c r="BA68" s="25">
        <v>5</v>
      </c>
      <c r="BB68" s="26"/>
      <c r="BC68" s="27"/>
      <c r="BD68" s="28" t="str">
        <f>BB7</f>
        <v>BUCASPOR (TUR)</v>
      </c>
      <c r="BE68" s="29"/>
      <c r="BF68" s="29"/>
      <c r="BG68" s="30" t="s">
        <v>0</v>
      </c>
    </row>
    <row r="69" spans="2:59" ht="17.100000000000001" customHeight="1">
      <c r="B69" s="298"/>
      <c r="D69" s="37" t="s">
        <v>1</v>
      </c>
      <c r="E69" s="38" t="s">
        <v>206</v>
      </c>
      <c r="F69" s="38" t="s">
        <v>207</v>
      </c>
      <c r="G69" s="38" t="s">
        <v>208</v>
      </c>
      <c r="H69" s="279" t="s">
        <v>209</v>
      </c>
      <c r="I69" s="280"/>
      <c r="J69" s="39" t="s">
        <v>210</v>
      </c>
      <c r="K69" s="37" t="s">
        <v>1</v>
      </c>
      <c r="L69" s="38" t="s">
        <v>206</v>
      </c>
      <c r="M69" s="38" t="s">
        <v>207</v>
      </c>
      <c r="N69" s="38" t="s">
        <v>208</v>
      </c>
      <c r="O69" s="279" t="s">
        <v>209</v>
      </c>
      <c r="P69" s="280"/>
      <c r="Q69" s="39" t="s">
        <v>210</v>
      </c>
      <c r="R69" s="37" t="s">
        <v>1</v>
      </c>
      <c r="S69" s="38" t="s">
        <v>206</v>
      </c>
      <c r="T69" s="38" t="s">
        <v>207</v>
      </c>
      <c r="U69" s="38" t="s">
        <v>208</v>
      </c>
      <c r="V69" s="279" t="s">
        <v>209</v>
      </c>
      <c r="W69" s="280"/>
      <c r="X69" s="39" t="s">
        <v>210</v>
      </c>
      <c r="Y69" s="37" t="s">
        <v>1</v>
      </c>
      <c r="Z69" s="38" t="s">
        <v>206</v>
      </c>
      <c r="AA69" s="38" t="s">
        <v>207</v>
      </c>
      <c r="AB69" s="38" t="s">
        <v>208</v>
      </c>
      <c r="AC69" s="279" t="s">
        <v>209</v>
      </c>
      <c r="AD69" s="280"/>
      <c r="AE69" s="39" t="s">
        <v>210</v>
      </c>
      <c r="AF69" s="37" t="s">
        <v>1</v>
      </c>
      <c r="AG69" s="38" t="s">
        <v>206</v>
      </c>
      <c r="AH69" s="38" t="s">
        <v>207</v>
      </c>
      <c r="AI69" s="38" t="s">
        <v>208</v>
      </c>
      <c r="AJ69" s="279" t="s">
        <v>209</v>
      </c>
      <c r="AK69" s="280"/>
      <c r="AL69" s="39" t="s">
        <v>210</v>
      </c>
      <c r="AM69" s="37" t="s">
        <v>1</v>
      </c>
      <c r="AN69" s="38" t="s">
        <v>206</v>
      </c>
      <c r="AO69" s="38" t="s">
        <v>207</v>
      </c>
      <c r="AP69" s="38" t="s">
        <v>208</v>
      </c>
      <c r="AQ69" s="279" t="s">
        <v>209</v>
      </c>
      <c r="AR69" s="280"/>
      <c r="AS69" s="39" t="s">
        <v>210</v>
      </c>
      <c r="AT69" s="37" t="s">
        <v>1</v>
      </c>
      <c r="AU69" s="38" t="s">
        <v>206</v>
      </c>
      <c r="AV69" s="38" t="s">
        <v>207</v>
      </c>
      <c r="AW69" s="38" t="s">
        <v>208</v>
      </c>
      <c r="AX69" s="279" t="s">
        <v>209</v>
      </c>
      <c r="AY69" s="280"/>
      <c r="AZ69" s="39" t="s">
        <v>210</v>
      </c>
      <c r="BA69" s="37" t="s">
        <v>1</v>
      </c>
      <c r="BB69" s="38" t="s">
        <v>206</v>
      </c>
      <c r="BC69" s="38" t="s">
        <v>207</v>
      </c>
      <c r="BD69" s="38" t="s">
        <v>208</v>
      </c>
      <c r="BE69" s="279" t="s">
        <v>209</v>
      </c>
      <c r="BF69" s="280"/>
      <c r="BG69" s="39" t="s">
        <v>210</v>
      </c>
    </row>
    <row r="70" spans="2:59" ht="15.95" customHeight="1">
      <c r="B70" s="298"/>
      <c r="D70" s="12">
        <v>1</v>
      </c>
      <c r="E70" s="13">
        <v>0.75</v>
      </c>
      <c r="F70" s="14" t="s">
        <v>219</v>
      </c>
      <c r="G70" s="21" t="str">
        <f>E14</f>
        <v>SLASK WROCLAW (POL)</v>
      </c>
      <c r="H70" s="162"/>
      <c r="I70" s="162"/>
      <c r="J70" s="23" t="str">
        <f>E7</f>
        <v>AZ ALKMAAR (NED)</v>
      </c>
      <c r="K70" s="12">
        <v>1</v>
      </c>
      <c r="L70" s="13">
        <v>0.75</v>
      </c>
      <c r="M70" s="14" t="s">
        <v>220</v>
      </c>
      <c r="N70" s="21" t="str">
        <f>L14</f>
        <v>ASPIRE ACADEMY (QAT)</v>
      </c>
      <c r="O70" s="15"/>
      <c r="P70" s="15"/>
      <c r="Q70" s="23" t="str">
        <f>L7</f>
        <v>PORTO (POR)</v>
      </c>
      <c r="R70" s="12">
        <v>1</v>
      </c>
      <c r="S70" s="13">
        <v>0.75</v>
      </c>
      <c r="T70" s="14" t="s">
        <v>213</v>
      </c>
      <c r="U70" s="21" t="str">
        <f>S14</f>
        <v>ZENIT (RUS)</v>
      </c>
      <c r="V70" s="15"/>
      <c r="W70" s="15"/>
      <c r="X70" s="23" t="str">
        <f>S7</f>
        <v>BEŞİKTAŞ (TUR)</v>
      </c>
      <c r="Y70" s="12">
        <v>1</v>
      </c>
      <c r="Z70" s="13">
        <v>0.75</v>
      </c>
      <c r="AA70" s="14" t="s">
        <v>214</v>
      </c>
      <c r="AB70" s="21" t="str">
        <f>Z14</f>
        <v>RANGERS (SCO)</v>
      </c>
      <c r="AC70" s="15"/>
      <c r="AD70" s="15"/>
      <c r="AE70" s="23" t="str">
        <f>Z7</f>
        <v>GALATASARAY (TUR)</v>
      </c>
      <c r="AF70" s="12">
        <v>1</v>
      </c>
      <c r="AG70" s="13">
        <v>0.75</v>
      </c>
      <c r="AH70" s="14" t="s">
        <v>215</v>
      </c>
      <c r="AI70" s="21" t="str">
        <f>AG14</f>
        <v>SOUTHAMPTON (ENG)</v>
      </c>
      <c r="AJ70" s="15"/>
      <c r="AK70" s="15"/>
      <c r="AL70" s="23" t="str">
        <f>AG7</f>
        <v>AEK (GRE)</v>
      </c>
      <c r="AM70" s="12">
        <v>1</v>
      </c>
      <c r="AN70" s="13">
        <v>0.75</v>
      </c>
      <c r="AO70" s="14" t="s">
        <v>216</v>
      </c>
      <c r="AP70" s="21" t="str">
        <f>AN14</f>
        <v>WOLVERHAMPTON (ENG)</v>
      </c>
      <c r="AQ70" s="15"/>
      <c r="AR70" s="15"/>
      <c r="AS70" s="23" t="str">
        <f>AN7</f>
        <v>AKHİSAR (TUR)</v>
      </c>
      <c r="AT70" s="12">
        <v>1</v>
      </c>
      <c r="AU70" s="13">
        <v>0.75</v>
      </c>
      <c r="AV70" s="14" t="s">
        <v>217</v>
      </c>
      <c r="AW70" s="21" t="str">
        <f>AU14</f>
        <v>VALENCIA (ESP)</v>
      </c>
      <c r="AX70" s="15"/>
      <c r="AY70" s="15"/>
      <c r="AZ70" s="23" t="str">
        <f>AU7</f>
        <v>BENFICA (POR)</v>
      </c>
      <c r="BA70" s="12">
        <v>1</v>
      </c>
      <c r="BB70" s="13">
        <v>0.75</v>
      </c>
      <c r="BC70" s="14" t="s">
        <v>218</v>
      </c>
      <c r="BD70" s="21" t="str">
        <f>BB14</f>
        <v>TRABZONSPOR (TUR)</v>
      </c>
      <c r="BE70" s="15"/>
      <c r="BF70" s="15"/>
      <c r="BG70" s="23" t="str">
        <f>BB7</f>
        <v>BUCASPOR (TUR)</v>
      </c>
    </row>
    <row r="71" spans="2:59" ht="15.95" customHeight="1">
      <c r="B71" s="298"/>
      <c r="D71" s="16">
        <v>2</v>
      </c>
      <c r="E71" s="17">
        <v>0.77083333333333337</v>
      </c>
      <c r="F71" s="18" t="s">
        <v>211</v>
      </c>
      <c r="G71" s="22" t="str">
        <f>E8</f>
        <v>BURSASPOR (TUR)</v>
      </c>
      <c r="H71" s="20"/>
      <c r="I71" s="20"/>
      <c r="J71" s="24" t="str">
        <f>E13</f>
        <v>SIGMA OLOMOUC (CZE)</v>
      </c>
      <c r="K71" s="16">
        <v>2</v>
      </c>
      <c r="L71" s="17">
        <v>0.77083333333333337</v>
      </c>
      <c r="M71" s="18" t="s">
        <v>212</v>
      </c>
      <c r="N71" s="22" t="str">
        <f>L8</f>
        <v>CRVENA ZVEDZA (SRB)</v>
      </c>
      <c r="O71" s="19"/>
      <c r="P71" s="19"/>
      <c r="Q71" s="24" t="str">
        <f>L13</f>
        <v>METZ (FRA)</v>
      </c>
      <c r="R71" s="16">
        <v>2</v>
      </c>
      <c r="S71" s="17">
        <v>0.77083333333333337</v>
      </c>
      <c r="T71" s="18" t="s">
        <v>219</v>
      </c>
      <c r="U71" s="22" t="str">
        <f>S8</f>
        <v>CELTA VIGO (ESP)</v>
      </c>
      <c r="V71" s="19"/>
      <c r="W71" s="19"/>
      <c r="X71" s="24" t="str">
        <f>S13</f>
        <v>ST PAULI (GER)</v>
      </c>
      <c r="Y71" s="16">
        <v>2</v>
      </c>
      <c r="Z71" s="17">
        <v>0.77083333333333337</v>
      </c>
      <c r="AA71" s="18" t="s">
        <v>220</v>
      </c>
      <c r="AB71" s="22" t="str">
        <f>Z8</f>
        <v>HAMMARBY IF (SWE)</v>
      </c>
      <c r="AC71" s="19"/>
      <c r="AD71" s="19"/>
      <c r="AE71" s="24" t="str">
        <f>Z13</f>
        <v>O. MARSEILLE (FRA)</v>
      </c>
      <c r="AF71" s="16">
        <v>2</v>
      </c>
      <c r="AG71" s="17">
        <v>0.77083333333333337</v>
      </c>
      <c r="AH71" s="18" t="s">
        <v>215</v>
      </c>
      <c r="AI71" s="22" t="str">
        <f>AG8</f>
        <v>AJAX (NED)</v>
      </c>
      <c r="AJ71" s="19"/>
      <c r="AK71" s="19"/>
      <c r="AL71" s="24" t="str">
        <f>AG13</f>
        <v>RİZESPOR (TUR)</v>
      </c>
      <c r="AM71" s="16">
        <v>2</v>
      </c>
      <c r="AN71" s="17">
        <v>0.77083333333333337</v>
      </c>
      <c r="AO71" s="18" t="s">
        <v>216</v>
      </c>
      <c r="AP71" s="22" t="str">
        <f>AN8</f>
        <v>İZMİR BBSK (TUR)</v>
      </c>
      <c r="AQ71" s="19"/>
      <c r="AR71" s="19"/>
      <c r="AS71" s="24" t="str">
        <f>AN13</f>
        <v>ROSTOV (RUS)</v>
      </c>
      <c r="AT71" s="16">
        <v>2</v>
      </c>
      <c r="AU71" s="17">
        <v>0.77083333333333337</v>
      </c>
      <c r="AV71" s="18" t="s">
        <v>217</v>
      </c>
      <c r="AW71" s="22" t="str">
        <f>AU8</f>
        <v>CARDIFF CITY (WAL)</v>
      </c>
      <c r="AX71" s="19"/>
      <c r="AY71" s="19"/>
      <c r="AZ71" s="24" t="str">
        <f>AU13</f>
        <v>TWENTE (NED)</v>
      </c>
      <c r="BA71" s="16">
        <v>2</v>
      </c>
      <c r="BB71" s="17">
        <v>0.77083333333333337</v>
      </c>
      <c r="BC71" s="18" t="s">
        <v>218</v>
      </c>
      <c r="BD71" s="22" t="str">
        <f>BB8</f>
        <v>DINAMO ZAGREB (CRO)</v>
      </c>
      <c r="BE71" s="19"/>
      <c r="BF71" s="19"/>
      <c r="BG71" s="24" t="str">
        <f>BB13</f>
        <v>SİVASSPOR (TUR)</v>
      </c>
    </row>
    <row r="72" spans="2:59" ht="15.95" customHeight="1">
      <c r="B72" s="298"/>
      <c r="D72" s="16">
        <v>3</v>
      </c>
      <c r="E72" s="17">
        <v>0.79166666666666663</v>
      </c>
      <c r="F72" s="18" t="s">
        <v>211</v>
      </c>
      <c r="G72" s="22" t="str">
        <f>E12</f>
        <v>NEFTÇİ PFK (AZE)</v>
      </c>
      <c r="H72" s="20"/>
      <c r="I72" s="20"/>
      <c r="J72" s="24" t="str">
        <f>E9</f>
        <v>CELTIC (SCO)</v>
      </c>
      <c r="K72" s="16">
        <v>3</v>
      </c>
      <c r="L72" s="17">
        <v>0.79166666666666663</v>
      </c>
      <c r="M72" s="18" t="s">
        <v>212</v>
      </c>
      <c r="N72" s="22" t="str">
        <f>L12</f>
        <v>LEICESTER CITY(ENG)</v>
      </c>
      <c r="O72" s="19"/>
      <c r="P72" s="19"/>
      <c r="Q72" s="24" t="str">
        <f>L9</f>
        <v>FENERBAHÇE (TUR)</v>
      </c>
      <c r="R72" s="16">
        <v>3</v>
      </c>
      <c r="S72" s="17">
        <v>0.79166666666666663</v>
      </c>
      <c r="T72" s="18" t="s">
        <v>213</v>
      </c>
      <c r="U72" s="22" t="str">
        <f>S12</f>
        <v>ODENSE (DEN)</v>
      </c>
      <c r="V72" s="19"/>
      <c r="W72" s="19"/>
      <c r="X72" s="24" t="str">
        <f>S9</f>
        <v>CHELSEA (ENG)</v>
      </c>
      <c r="Y72" s="16">
        <v>3</v>
      </c>
      <c r="Z72" s="17">
        <v>0.79166666666666663</v>
      </c>
      <c r="AA72" s="18" t="s">
        <v>214</v>
      </c>
      <c r="AB72" s="22" t="str">
        <f>Z12</f>
        <v>O. LJUBLJANA (SLO)</v>
      </c>
      <c r="AC72" s="19"/>
      <c r="AD72" s="19"/>
      <c r="AE72" s="24" t="str">
        <f>Z9</f>
        <v>İZMİRSPOR (TUR)</v>
      </c>
      <c r="AF72" s="16">
        <v>3</v>
      </c>
      <c r="AG72" s="17">
        <v>0.79166666666666663</v>
      </c>
      <c r="AH72" s="18" t="s">
        <v>219</v>
      </c>
      <c r="AI72" s="22" t="str">
        <f>AG12</f>
        <v>CHARLEROI (BEL)</v>
      </c>
      <c r="AJ72" s="19"/>
      <c r="AK72" s="19"/>
      <c r="AL72" s="24" t="str">
        <f>AG9</f>
        <v>ALTAY (TUR)</v>
      </c>
      <c r="AM72" s="16">
        <v>3</v>
      </c>
      <c r="AN72" s="17">
        <v>0.79166666666666663</v>
      </c>
      <c r="AO72" s="18" t="s">
        <v>220</v>
      </c>
      <c r="AP72" s="22" t="str">
        <f>AN12</f>
        <v>PSV (NED)</v>
      </c>
      <c r="AQ72" s="19"/>
      <c r="AR72" s="19"/>
      <c r="AS72" s="24" t="str">
        <f>AN9</f>
        <v>MONTPELLIER (FRA)</v>
      </c>
      <c r="AT72" s="16">
        <v>3</v>
      </c>
      <c r="AU72" s="17">
        <v>0.79166666666666663</v>
      </c>
      <c r="AV72" s="18" t="s">
        <v>217</v>
      </c>
      <c r="AW72" s="22" t="str">
        <f>AU12</f>
        <v>GRASSHOPPER (SUI)</v>
      </c>
      <c r="AX72" s="19"/>
      <c r="AY72" s="19"/>
      <c r="AZ72" s="24" t="str">
        <f>AU9</f>
        <v>CLUB BRUGGE (BEL)</v>
      </c>
      <c r="BA72" s="16">
        <v>3</v>
      </c>
      <c r="BB72" s="17">
        <v>0.79166666666666663</v>
      </c>
      <c r="BC72" s="18" t="s">
        <v>218</v>
      </c>
      <c r="BD72" s="22" t="str">
        <f>BB12</f>
        <v>MONACO (FRA)</v>
      </c>
      <c r="BE72" s="19"/>
      <c r="BF72" s="19"/>
      <c r="BG72" s="24" t="str">
        <f>BB9</f>
        <v>KRASNODAR (RUS)</v>
      </c>
    </row>
    <row r="73" spans="2:59" ht="15.95" customHeight="1">
      <c r="B73" s="298"/>
      <c r="D73" s="16">
        <v>4</v>
      </c>
      <c r="E73" s="17">
        <v>0.8125</v>
      </c>
      <c r="F73" s="18" t="s">
        <v>211</v>
      </c>
      <c r="G73" s="22" t="str">
        <f>E10</f>
        <v>KONYASPOR (TUR)</v>
      </c>
      <c r="H73" s="20"/>
      <c r="I73" s="20"/>
      <c r="J73" s="24" t="str">
        <f>E11</f>
        <v>LOSC LILLE (FRA)</v>
      </c>
      <c r="K73" s="16">
        <v>4</v>
      </c>
      <c r="L73" s="17">
        <v>0.8125</v>
      </c>
      <c r="M73" s="18" t="s">
        <v>212</v>
      </c>
      <c r="N73" s="22" t="str">
        <f>L10</f>
        <v>HAMBURG (GER)</v>
      </c>
      <c r="O73" s="20"/>
      <c r="P73" s="20"/>
      <c r="Q73" s="24" t="str">
        <f>L11</f>
        <v>KRC GENK (BEL)</v>
      </c>
      <c r="R73" s="16">
        <v>4</v>
      </c>
      <c r="S73" s="17">
        <v>0.8125</v>
      </c>
      <c r="T73" s="18" t="s">
        <v>213</v>
      </c>
      <c r="U73" s="22" t="str">
        <f>S10</f>
        <v>KARŞIYAKA (TUR)</v>
      </c>
      <c r="V73" s="20"/>
      <c r="W73" s="20"/>
      <c r="X73" s="24" t="str">
        <f>S11</f>
        <v>KAYSERİSPOR (TUR)</v>
      </c>
      <c r="Y73" s="16">
        <v>4</v>
      </c>
      <c r="Z73" s="17">
        <v>0.8125</v>
      </c>
      <c r="AA73" s="18" t="s">
        <v>214</v>
      </c>
      <c r="AB73" s="22" t="str">
        <f>Z10</f>
        <v>KASIMPAŞA (TUR)</v>
      </c>
      <c r="AC73" s="20"/>
      <c r="AD73" s="20"/>
      <c r="AE73" s="24" t="str">
        <f>Z11</f>
        <v>MAN. CITY (ENG)</v>
      </c>
      <c r="AF73" s="16">
        <v>4</v>
      </c>
      <c r="AG73" s="17">
        <v>0.8125</v>
      </c>
      <c r="AH73" s="18" t="s">
        <v>215</v>
      </c>
      <c r="AI73" s="22" t="str">
        <f>AG10</f>
        <v>BAŞAKŞEHİR (TUR)</v>
      </c>
      <c r="AJ73" s="20"/>
      <c r="AK73" s="20"/>
      <c r="AL73" s="24" t="str">
        <f>AG11</f>
        <v>BROMMAPOJKARNA (SWE)</v>
      </c>
      <c r="AM73" s="16">
        <v>4</v>
      </c>
      <c r="AN73" s="17">
        <v>0.8125</v>
      </c>
      <c r="AO73" s="18" t="s">
        <v>216</v>
      </c>
      <c r="AP73" s="22" t="str">
        <f>AN10</f>
        <v>PAOK (GRE)</v>
      </c>
      <c r="AQ73" s="20"/>
      <c r="AR73" s="20"/>
      <c r="AS73" s="24" t="str">
        <f>AN11</f>
        <v>PARMA (ITA)</v>
      </c>
      <c r="AT73" s="16">
        <v>4</v>
      </c>
      <c r="AU73" s="17">
        <v>0.8125</v>
      </c>
      <c r="AV73" s="18" t="s">
        <v>219</v>
      </c>
      <c r="AW73" s="22" t="str">
        <f>AU10</f>
        <v>GABALA (AZE)</v>
      </c>
      <c r="AX73" s="20"/>
      <c r="AY73" s="20"/>
      <c r="AZ73" s="24" t="str">
        <f>AU11</f>
        <v>GÖZTEPE (TUR)</v>
      </c>
      <c r="BA73" s="16">
        <v>4</v>
      </c>
      <c r="BB73" s="17">
        <v>0.8125</v>
      </c>
      <c r="BC73" s="18" t="s">
        <v>220</v>
      </c>
      <c r="BD73" s="22" t="str">
        <f>BB10</f>
        <v>LAZIO (ITA)</v>
      </c>
      <c r="BE73" s="20"/>
      <c r="BF73" s="20"/>
      <c r="BG73" s="24" t="str">
        <f>BB11</f>
        <v>MIDTJYLLAND (DEN)</v>
      </c>
    </row>
    <row r="74" spans="2:59" ht="15.95" customHeight="1" thickBot="1">
      <c r="B74" s="298"/>
      <c r="D74" s="31">
        <v>5</v>
      </c>
      <c r="E74" s="32"/>
      <c r="F74" s="33"/>
      <c r="G74" s="34" t="str">
        <f>E6</f>
        <v>ANDERLECHT (BEL)</v>
      </c>
      <c r="H74" s="35"/>
      <c r="I74" s="35"/>
      <c r="J74" s="36" t="s">
        <v>0</v>
      </c>
      <c r="K74" s="31">
        <v>5</v>
      </c>
      <c r="L74" s="32"/>
      <c r="M74" s="33"/>
      <c r="N74" s="34" t="str">
        <f>L6</f>
        <v>ANTALYASPOR (TUR)</v>
      </c>
      <c r="O74" s="35"/>
      <c r="P74" s="35"/>
      <c r="Q74" s="36" t="s">
        <v>0</v>
      </c>
      <c r="R74" s="31">
        <v>5</v>
      </c>
      <c r="S74" s="32"/>
      <c r="T74" s="33"/>
      <c r="U74" s="34" t="str">
        <f>S6</f>
        <v>AIK SOLNA (SWE)</v>
      </c>
      <c r="V74" s="35"/>
      <c r="W74" s="35"/>
      <c r="X74" s="36" t="s">
        <v>0</v>
      </c>
      <c r="Y74" s="31">
        <v>5</v>
      </c>
      <c r="Z74" s="32"/>
      <c r="AA74" s="33"/>
      <c r="AB74" s="34" t="str">
        <f>Z6</f>
        <v>ATALANTA (ITA)</v>
      </c>
      <c r="AC74" s="35"/>
      <c r="AD74" s="35"/>
      <c r="AE74" s="36" t="s">
        <v>0</v>
      </c>
      <c r="AF74" s="31">
        <v>5</v>
      </c>
      <c r="AG74" s="32"/>
      <c r="AH74" s="33"/>
      <c r="AI74" s="34" t="str">
        <f>AG6</f>
        <v>AC MILAN (ITA)</v>
      </c>
      <c r="AJ74" s="35"/>
      <c r="AK74" s="35"/>
      <c r="AL74" s="36" t="s">
        <v>0</v>
      </c>
      <c r="AM74" s="31">
        <v>5</v>
      </c>
      <c r="AN74" s="32"/>
      <c r="AO74" s="33"/>
      <c r="AP74" s="34" t="str">
        <f>AN6</f>
        <v>ALTINORDU (TUR)</v>
      </c>
      <c r="AQ74" s="35"/>
      <c r="AR74" s="35"/>
      <c r="AS74" s="36" t="s">
        <v>0</v>
      </c>
      <c r="AT74" s="31">
        <v>5</v>
      </c>
      <c r="AU74" s="32"/>
      <c r="AV74" s="33"/>
      <c r="AW74" s="34" t="str">
        <f>AU6</f>
        <v>ANKARAGÜCÜ (TUR)</v>
      </c>
      <c r="AX74" s="35"/>
      <c r="AY74" s="35"/>
      <c r="AZ74" s="36" t="s">
        <v>0</v>
      </c>
      <c r="BA74" s="31">
        <v>5</v>
      </c>
      <c r="BB74" s="32"/>
      <c r="BC74" s="33"/>
      <c r="BD74" s="34" t="str">
        <f>BB6</f>
        <v>BEROE (BUL)</v>
      </c>
      <c r="BE74" s="35"/>
      <c r="BF74" s="35"/>
      <c r="BG74" s="36" t="s">
        <v>0</v>
      </c>
    </row>
    <row r="75" spans="2:59" ht="20.100000000000001" customHeight="1" thickBot="1">
      <c r="B75" s="299"/>
      <c r="D75" s="291" t="s">
        <v>66</v>
      </c>
      <c r="E75" s="292"/>
      <c r="F75" s="292"/>
      <c r="G75" s="292"/>
      <c r="H75" s="292"/>
      <c r="I75" s="292"/>
      <c r="J75" s="293"/>
      <c r="K75" s="291" t="s">
        <v>66</v>
      </c>
      <c r="L75" s="292"/>
      <c r="M75" s="292"/>
      <c r="N75" s="292"/>
      <c r="O75" s="292"/>
      <c r="P75" s="292"/>
      <c r="Q75" s="293"/>
      <c r="R75" s="291" t="s">
        <v>66</v>
      </c>
      <c r="S75" s="292"/>
      <c r="T75" s="292"/>
      <c r="U75" s="292"/>
      <c r="V75" s="292"/>
      <c r="W75" s="292"/>
      <c r="X75" s="293"/>
      <c r="Y75" s="291" t="s">
        <v>66</v>
      </c>
      <c r="Z75" s="292"/>
      <c r="AA75" s="292"/>
      <c r="AB75" s="292"/>
      <c r="AC75" s="292"/>
      <c r="AD75" s="292"/>
      <c r="AE75" s="293"/>
      <c r="AF75" s="291" t="s">
        <v>66</v>
      </c>
      <c r="AG75" s="292"/>
      <c r="AH75" s="292"/>
      <c r="AI75" s="292"/>
      <c r="AJ75" s="292"/>
      <c r="AK75" s="292"/>
      <c r="AL75" s="293"/>
      <c r="AM75" s="291" t="s">
        <v>66</v>
      </c>
      <c r="AN75" s="292"/>
      <c r="AO75" s="292"/>
      <c r="AP75" s="292"/>
      <c r="AQ75" s="292"/>
      <c r="AR75" s="292"/>
      <c r="AS75" s="293"/>
      <c r="AT75" s="291" t="s">
        <v>66</v>
      </c>
      <c r="AU75" s="292"/>
      <c r="AV75" s="292"/>
      <c r="AW75" s="292"/>
      <c r="AX75" s="292"/>
      <c r="AY75" s="292"/>
      <c r="AZ75" s="293"/>
      <c r="BA75" s="291" t="s">
        <v>66</v>
      </c>
      <c r="BB75" s="292"/>
      <c r="BC75" s="292"/>
      <c r="BD75" s="292"/>
      <c r="BE75" s="292"/>
      <c r="BF75" s="292"/>
      <c r="BG75" s="293"/>
    </row>
    <row r="76" spans="2:59" ht="12.75" thickBot="1"/>
    <row r="77" spans="2:59" s="7" customFormat="1" ht="41.1" customHeight="1" thickTop="1">
      <c r="D77" s="277" t="s">
        <v>9</v>
      </c>
      <c r="E77" s="271"/>
      <c r="F77" s="271"/>
      <c r="G77" s="271"/>
      <c r="H77" s="271"/>
      <c r="I77" s="271"/>
      <c r="J77" s="278"/>
      <c r="K77" s="268" t="s">
        <v>8</v>
      </c>
      <c r="L77" s="269"/>
      <c r="M77" s="269"/>
      <c r="N77" s="269"/>
      <c r="O77" s="269"/>
      <c r="P77" s="269"/>
      <c r="Q77" s="270"/>
      <c r="R77" s="271" t="s">
        <v>7</v>
      </c>
      <c r="S77" s="271"/>
      <c r="T77" s="271"/>
      <c r="U77" s="271"/>
      <c r="V77" s="271"/>
      <c r="W77" s="271"/>
      <c r="X77" s="271"/>
      <c r="Y77" s="268" t="s">
        <v>6</v>
      </c>
      <c r="Z77" s="269"/>
      <c r="AA77" s="269"/>
      <c r="AB77" s="269"/>
      <c r="AC77" s="269"/>
      <c r="AD77" s="269"/>
      <c r="AE77" s="270"/>
      <c r="AF77" s="271" t="s">
        <v>5</v>
      </c>
      <c r="AG77" s="271"/>
      <c r="AH77" s="271"/>
      <c r="AI77" s="271"/>
      <c r="AJ77" s="271"/>
      <c r="AK77" s="271"/>
      <c r="AL77" s="271"/>
      <c r="AM77" s="268" t="s">
        <v>4</v>
      </c>
      <c r="AN77" s="269"/>
      <c r="AO77" s="269"/>
      <c r="AP77" s="269"/>
      <c r="AQ77" s="269"/>
      <c r="AR77" s="269"/>
      <c r="AS77" s="270"/>
      <c r="AT77" s="271" t="s">
        <v>3</v>
      </c>
      <c r="AU77" s="271"/>
      <c r="AV77" s="271"/>
      <c r="AW77" s="271"/>
      <c r="AX77" s="271"/>
      <c r="AY77" s="271"/>
      <c r="AZ77" s="271"/>
      <c r="BA77" s="268" t="s">
        <v>19</v>
      </c>
      <c r="BB77" s="269"/>
      <c r="BC77" s="269"/>
      <c r="BD77" s="269"/>
      <c r="BE77" s="269"/>
      <c r="BF77" s="269"/>
      <c r="BG77" s="270"/>
    </row>
    <row r="78" spans="2:59" ht="12.95" customHeight="1" thickBot="1">
      <c r="D78" s="4"/>
      <c r="E78" s="5"/>
      <c r="F78" s="5"/>
      <c r="G78" s="5"/>
      <c r="H78" s="9"/>
      <c r="I78" s="9"/>
      <c r="J78" s="6"/>
      <c r="K78" s="4"/>
      <c r="L78" s="5"/>
      <c r="M78" s="5"/>
      <c r="N78" s="5"/>
      <c r="O78" s="5"/>
      <c r="P78" s="5"/>
      <c r="Q78" s="6"/>
      <c r="R78" s="9"/>
      <c r="S78" s="5"/>
      <c r="T78" s="5"/>
      <c r="U78" s="5"/>
      <c r="V78" s="5"/>
      <c r="W78" s="5"/>
      <c r="X78" s="5"/>
      <c r="Y78" s="4"/>
      <c r="Z78" s="5"/>
      <c r="AA78" s="5"/>
      <c r="AB78" s="5"/>
      <c r="AC78" s="5"/>
      <c r="AD78" s="5"/>
      <c r="AE78" s="6"/>
      <c r="AF78" s="9"/>
      <c r="AG78" s="5"/>
      <c r="AH78" s="5"/>
      <c r="AI78" s="5"/>
      <c r="AJ78" s="5"/>
      <c r="AK78" s="5"/>
      <c r="AL78" s="5"/>
      <c r="AM78" s="4"/>
      <c r="AN78" s="5"/>
      <c r="AO78" s="5"/>
      <c r="AP78" s="5"/>
      <c r="AQ78" s="5"/>
      <c r="AR78" s="5"/>
      <c r="AS78" s="6"/>
      <c r="AT78" s="9"/>
      <c r="AU78" s="5"/>
      <c r="AV78" s="5"/>
      <c r="AW78" s="5"/>
      <c r="AX78" s="5"/>
      <c r="AY78" s="5"/>
      <c r="AZ78" s="5"/>
      <c r="BA78" s="4"/>
      <c r="BB78" s="5"/>
      <c r="BC78" s="5"/>
      <c r="BD78" s="5"/>
      <c r="BE78" s="5"/>
      <c r="BF78" s="5"/>
      <c r="BG78" s="6"/>
    </row>
    <row r="79" spans="2:59" ht="21.95" customHeight="1" thickTop="1">
      <c r="D79" s="10">
        <v>1</v>
      </c>
      <c r="E79" s="272" t="str">
        <f>'DAY 1-2 PTS'!C7</f>
        <v>AZ ALKMAAR (NED)</v>
      </c>
      <c r="F79" s="273"/>
      <c r="G79" s="273"/>
      <c r="H79" s="273"/>
      <c r="I79" s="273"/>
      <c r="J79" s="274"/>
      <c r="K79" s="10">
        <v>1</v>
      </c>
      <c r="L79" s="275" t="str">
        <f>'DAY 1-2 PTS'!O7</f>
        <v>PORTO (POR)</v>
      </c>
      <c r="M79" s="275"/>
      <c r="N79" s="275"/>
      <c r="O79" s="275"/>
      <c r="P79" s="275"/>
      <c r="Q79" s="276"/>
      <c r="R79" s="10">
        <v>1</v>
      </c>
      <c r="S79" s="275" t="str">
        <f>'DAY 1-2 PTS'!C20</f>
        <v>BEŞİKTAŞ (TUR)</v>
      </c>
      <c r="T79" s="275"/>
      <c r="U79" s="275"/>
      <c r="V79" s="275"/>
      <c r="W79" s="275"/>
      <c r="X79" s="276"/>
      <c r="Y79" s="10">
        <v>1</v>
      </c>
      <c r="Z79" s="275" t="str">
        <f>'DAY 1-2 PTS'!O20</f>
        <v>O. MARSEILLE (FRA)</v>
      </c>
      <c r="AA79" s="275"/>
      <c r="AB79" s="275"/>
      <c r="AC79" s="275"/>
      <c r="AD79" s="275"/>
      <c r="AE79" s="276"/>
      <c r="AF79" s="10">
        <v>1</v>
      </c>
      <c r="AG79" s="275" t="str">
        <f>'DAY 1-2 PTS'!C33</f>
        <v>AC MILAN (ITA)</v>
      </c>
      <c r="AH79" s="275"/>
      <c r="AI79" s="275"/>
      <c r="AJ79" s="275"/>
      <c r="AK79" s="275"/>
      <c r="AL79" s="276"/>
      <c r="AM79" s="10">
        <v>1</v>
      </c>
      <c r="AN79" s="275" t="str">
        <f>'DAY 1-2 PTS'!O33</f>
        <v>PARMA (ITA)</v>
      </c>
      <c r="AO79" s="275"/>
      <c r="AP79" s="275"/>
      <c r="AQ79" s="275"/>
      <c r="AR79" s="275"/>
      <c r="AS79" s="276"/>
      <c r="AT79" s="10">
        <v>1</v>
      </c>
      <c r="AU79" s="275" t="str">
        <f>'DAY 1-2 PTS'!C46</f>
        <v>VALENCIA (ESP)</v>
      </c>
      <c r="AV79" s="275"/>
      <c r="AW79" s="275"/>
      <c r="AX79" s="275"/>
      <c r="AY79" s="275"/>
      <c r="AZ79" s="276"/>
      <c r="BA79" s="10">
        <v>1</v>
      </c>
      <c r="BB79" s="275" t="str">
        <f>'DAY 1-2 PTS'!O46</f>
        <v>KRASNODAR (RUS)</v>
      </c>
      <c r="BC79" s="275"/>
      <c r="BD79" s="275"/>
      <c r="BE79" s="275"/>
      <c r="BF79" s="275"/>
      <c r="BG79" s="276"/>
    </row>
    <row r="80" spans="2:59" ht="21.95" customHeight="1">
      <c r="D80" s="11">
        <v>2</v>
      </c>
      <c r="E80" s="263" t="str">
        <f>'DAY 1-2 PTS'!C8</f>
        <v>SLASK WROCLAW (POL)</v>
      </c>
      <c r="F80" s="263"/>
      <c r="G80" s="263"/>
      <c r="H80" s="263"/>
      <c r="I80" s="263"/>
      <c r="J80" s="264"/>
      <c r="K80" s="11">
        <v>2</v>
      </c>
      <c r="L80" s="263" t="str">
        <f>'DAY 1-2 PTS'!O8</f>
        <v>CRVENA ZVEDZA (SRB)</v>
      </c>
      <c r="M80" s="263"/>
      <c r="N80" s="263"/>
      <c r="O80" s="263"/>
      <c r="P80" s="263"/>
      <c r="Q80" s="264"/>
      <c r="R80" s="11">
        <v>2</v>
      </c>
      <c r="S80" s="263" t="str">
        <f>'DAY 1-2 PTS'!C21</f>
        <v>ODENSE (DEN)</v>
      </c>
      <c r="T80" s="263"/>
      <c r="U80" s="263"/>
      <c r="V80" s="263"/>
      <c r="W80" s="263"/>
      <c r="X80" s="264"/>
      <c r="Y80" s="11">
        <v>2</v>
      </c>
      <c r="Z80" s="263" t="str">
        <f>'DAY 1-2 PTS'!O21</f>
        <v>GALATASARAY (TUR)</v>
      </c>
      <c r="AA80" s="263"/>
      <c r="AB80" s="263"/>
      <c r="AC80" s="263"/>
      <c r="AD80" s="263"/>
      <c r="AE80" s="264"/>
      <c r="AF80" s="11">
        <v>2</v>
      </c>
      <c r="AG80" s="263" t="str">
        <f>'DAY 1-2 PTS'!C34</f>
        <v>ALTAY (TUR)</v>
      </c>
      <c r="AH80" s="263"/>
      <c r="AI80" s="263"/>
      <c r="AJ80" s="263"/>
      <c r="AK80" s="263"/>
      <c r="AL80" s="264"/>
      <c r="AM80" s="11">
        <v>2</v>
      </c>
      <c r="AN80" s="263" t="str">
        <f>'DAY 1-2 PTS'!O34</f>
        <v>AKHİSAR (TUR)</v>
      </c>
      <c r="AO80" s="263"/>
      <c r="AP80" s="263"/>
      <c r="AQ80" s="263"/>
      <c r="AR80" s="263"/>
      <c r="AS80" s="264"/>
      <c r="AT80" s="11">
        <v>2</v>
      </c>
      <c r="AU80" s="263" t="str">
        <f>'DAY 1-2 PTS'!C47</f>
        <v>BENFICA (POR)</v>
      </c>
      <c r="AV80" s="263"/>
      <c r="AW80" s="263"/>
      <c r="AX80" s="263"/>
      <c r="AY80" s="263"/>
      <c r="AZ80" s="264"/>
      <c r="BA80" s="11">
        <v>2</v>
      </c>
      <c r="BB80" s="263" t="str">
        <f>'DAY 1-2 PTS'!O47</f>
        <v>DINAMO ZAGREB (CRO)</v>
      </c>
      <c r="BC80" s="263"/>
      <c r="BD80" s="263"/>
      <c r="BE80" s="263"/>
      <c r="BF80" s="263"/>
      <c r="BG80" s="264"/>
    </row>
    <row r="81" spans="4:59" ht="21.95" customHeight="1">
      <c r="D81" s="11">
        <v>3</v>
      </c>
      <c r="E81" s="263" t="str">
        <f>'DAY 1-2 PTS'!C9</f>
        <v>CELTIC (SCO)</v>
      </c>
      <c r="F81" s="263"/>
      <c r="G81" s="263"/>
      <c r="H81" s="263"/>
      <c r="I81" s="263"/>
      <c r="J81" s="264"/>
      <c r="K81" s="11">
        <v>3</v>
      </c>
      <c r="L81" s="263" t="str">
        <f>'DAY 1-2 PTS'!O9</f>
        <v>METZ (FRA)</v>
      </c>
      <c r="M81" s="263"/>
      <c r="N81" s="263"/>
      <c r="O81" s="263"/>
      <c r="P81" s="263"/>
      <c r="Q81" s="264"/>
      <c r="R81" s="11">
        <v>3</v>
      </c>
      <c r="S81" s="263" t="str">
        <f>'DAY 1-2 PTS'!C22</f>
        <v>CHELSEA (ENG)</v>
      </c>
      <c r="T81" s="263"/>
      <c r="U81" s="263"/>
      <c r="V81" s="263"/>
      <c r="W81" s="263"/>
      <c r="X81" s="264"/>
      <c r="Y81" s="11">
        <v>3</v>
      </c>
      <c r="Z81" s="263" t="str">
        <f>'DAY 1-2 PTS'!O22</f>
        <v>HAMMARBY IF (SWE)</v>
      </c>
      <c r="AA81" s="263"/>
      <c r="AB81" s="263"/>
      <c r="AC81" s="263"/>
      <c r="AD81" s="263"/>
      <c r="AE81" s="264"/>
      <c r="AF81" s="11">
        <v>3</v>
      </c>
      <c r="AG81" s="263" t="str">
        <f>'DAY 1-2 PTS'!C35</f>
        <v>AEK (GRE)</v>
      </c>
      <c r="AH81" s="263"/>
      <c r="AI81" s="263"/>
      <c r="AJ81" s="263"/>
      <c r="AK81" s="263"/>
      <c r="AL81" s="264"/>
      <c r="AM81" s="11">
        <v>3</v>
      </c>
      <c r="AN81" s="263" t="str">
        <f>'DAY 1-2 PTS'!O35</f>
        <v>PAOK (GRE)</v>
      </c>
      <c r="AO81" s="263"/>
      <c r="AP81" s="263"/>
      <c r="AQ81" s="263"/>
      <c r="AR81" s="263"/>
      <c r="AS81" s="264"/>
      <c r="AT81" s="11">
        <v>3</v>
      </c>
      <c r="AU81" s="263" t="str">
        <f>'DAY 1-2 PTS'!C48</f>
        <v>GÖZTEPE (TUR)</v>
      </c>
      <c r="AV81" s="263"/>
      <c r="AW81" s="263"/>
      <c r="AX81" s="263"/>
      <c r="AY81" s="263"/>
      <c r="AZ81" s="264"/>
      <c r="BA81" s="11">
        <v>3</v>
      </c>
      <c r="BB81" s="263" t="str">
        <f>'DAY 1-2 PTS'!O48</f>
        <v>SİVASSPOR (TUR)</v>
      </c>
      <c r="BC81" s="263"/>
      <c r="BD81" s="263"/>
      <c r="BE81" s="263"/>
      <c r="BF81" s="263"/>
      <c r="BG81" s="264"/>
    </row>
    <row r="82" spans="4:59" ht="21.95" customHeight="1">
      <c r="D82" s="11">
        <v>4</v>
      </c>
      <c r="E82" s="263" t="str">
        <f>'DAY 1-2 PTS'!C10</f>
        <v>LOSC LILLE (FRA)</v>
      </c>
      <c r="F82" s="263"/>
      <c r="G82" s="263"/>
      <c r="H82" s="263"/>
      <c r="I82" s="263"/>
      <c r="J82" s="264"/>
      <c r="K82" s="11">
        <v>4</v>
      </c>
      <c r="L82" s="263" t="str">
        <f>'DAY 1-2 PTS'!O10</f>
        <v>LEICESTER CITY(ENG)</v>
      </c>
      <c r="M82" s="263"/>
      <c r="N82" s="263"/>
      <c r="O82" s="263"/>
      <c r="P82" s="263"/>
      <c r="Q82" s="264"/>
      <c r="R82" s="11">
        <v>4</v>
      </c>
      <c r="S82" s="263" t="str">
        <f>'DAY 1-2 PTS'!C23</f>
        <v>ST PAULI (GER)</v>
      </c>
      <c r="T82" s="263"/>
      <c r="U82" s="263"/>
      <c r="V82" s="263"/>
      <c r="W82" s="263"/>
      <c r="X82" s="264"/>
      <c r="Y82" s="11">
        <v>4</v>
      </c>
      <c r="Z82" s="263" t="str">
        <f>'DAY 1-2 PTS'!O23</f>
        <v>ATALANTA (ITA)</v>
      </c>
      <c r="AA82" s="263"/>
      <c r="AB82" s="263"/>
      <c r="AC82" s="263"/>
      <c r="AD82" s="263"/>
      <c r="AE82" s="264"/>
      <c r="AF82" s="11">
        <v>4</v>
      </c>
      <c r="AG82" s="263" t="str">
        <f>'DAY 1-2 PTS'!C36</f>
        <v>BROMMAPOJKARNA (SWE)</v>
      </c>
      <c r="AH82" s="263"/>
      <c r="AI82" s="263"/>
      <c r="AJ82" s="263"/>
      <c r="AK82" s="263"/>
      <c r="AL82" s="264"/>
      <c r="AM82" s="11">
        <v>4</v>
      </c>
      <c r="AN82" s="263" t="str">
        <f>'DAY 1-2 PTS'!O36</f>
        <v>PSV (NED)</v>
      </c>
      <c r="AO82" s="263"/>
      <c r="AP82" s="263"/>
      <c r="AQ82" s="263"/>
      <c r="AR82" s="263"/>
      <c r="AS82" s="264"/>
      <c r="AT82" s="11">
        <v>4</v>
      </c>
      <c r="AU82" s="263" t="str">
        <f>'DAY 1-2 PTS'!C49</f>
        <v>TWENTE (NED)</v>
      </c>
      <c r="AV82" s="263"/>
      <c r="AW82" s="263"/>
      <c r="AX82" s="263"/>
      <c r="AY82" s="263"/>
      <c r="AZ82" s="264"/>
      <c r="BA82" s="11">
        <v>4</v>
      </c>
      <c r="BB82" s="263" t="str">
        <f>'DAY 1-2 PTS'!O49</f>
        <v>LAZIO (ITA)</v>
      </c>
      <c r="BC82" s="263"/>
      <c r="BD82" s="263"/>
      <c r="BE82" s="263"/>
      <c r="BF82" s="263"/>
      <c r="BG82" s="264"/>
    </row>
    <row r="83" spans="4:59" ht="21.95" customHeight="1">
      <c r="D83" s="3">
        <v>5</v>
      </c>
      <c r="E83" s="259" t="str">
        <f>'DAY 1-2 PTS'!C11</f>
        <v>SIGMA OLOMOUC (CZE)</v>
      </c>
      <c r="F83" s="259"/>
      <c r="G83" s="259"/>
      <c r="H83" s="259"/>
      <c r="I83" s="259"/>
      <c r="J83" s="260"/>
      <c r="K83" s="3">
        <v>5</v>
      </c>
      <c r="L83" s="259" t="str">
        <f>'DAY 1-2 PTS'!O11</f>
        <v>FENERBAHÇE (TUR)</v>
      </c>
      <c r="M83" s="259"/>
      <c r="N83" s="259"/>
      <c r="O83" s="259"/>
      <c r="P83" s="259"/>
      <c r="Q83" s="260"/>
      <c r="R83" s="3">
        <v>5</v>
      </c>
      <c r="S83" s="259" t="str">
        <f>'DAY 1-2 PTS'!C24</f>
        <v>CELTA VIGO (ESP)</v>
      </c>
      <c r="T83" s="259"/>
      <c r="U83" s="259"/>
      <c r="V83" s="259"/>
      <c r="W83" s="259"/>
      <c r="X83" s="260"/>
      <c r="Y83" s="3">
        <v>5</v>
      </c>
      <c r="Z83" s="259" t="str">
        <f>'DAY 1-2 PTS'!O24</f>
        <v>O. LJUBLJANA (SLO)</v>
      </c>
      <c r="AA83" s="259"/>
      <c r="AB83" s="259"/>
      <c r="AC83" s="259"/>
      <c r="AD83" s="259"/>
      <c r="AE83" s="260"/>
      <c r="AF83" s="3">
        <v>5</v>
      </c>
      <c r="AG83" s="259" t="str">
        <f>'DAY 1-2 PTS'!C37</f>
        <v>BAŞAKŞEHİR (TUR)</v>
      </c>
      <c r="AH83" s="259"/>
      <c r="AI83" s="259"/>
      <c r="AJ83" s="259"/>
      <c r="AK83" s="259"/>
      <c r="AL83" s="260"/>
      <c r="AM83" s="3">
        <v>5</v>
      </c>
      <c r="AN83" s="259" t="str">
        <f>'DAY 1-2 PTS'!O37</f>
        <v>ALTINORDU (TUR)</v>
      </c>
      <c r="AO83" s="259"/>
      <c r="AP83" s="259"/>
      <c r="AQ83" s="259"/>
      <c r="AR83" s="259"/>
      <c r="AS83" s="260"/>
      <c r="AT83" s="3">
        <v>5</v>
      </c>
      <c r="AU83" s="259" t="str">
        <f>'DAY 1-2 PTS'!C50</f>
        <v>CARDIFF CITY (WAL)</v>
      </c>
      <c r="AV83" s="259"/>
      <c r="AW83" s="259"/>
      <c r="AX83" s="259"/>
      <c r="AY83" s="259"/>
      <c r="AZ83" s="260"/>
      <c r="BA83" s="3">
        <v>5</v>
      </c>
      <c r="BB83" s="259" t="str">
        <f>'DAY 1-2 PTS'!O50</f>
        <v>MIDTJYLLAND (DEN)</v>
      </c>
      <c r="BC83" s="259"/>
      <c r="BD83" s="259"/>
      <c r="BE83" s="259"/>
      <c r="BF83" s="259"/>
      <c r="BG83" s="260"/>
    </row>
    <row r="84" spans="4:59" ht="21.95" customHeight="1">
      <c r="D84" s="3">
        <v>6</v>
      </c>
      <c r="E84" s="259" t="str">
        <f>'DAY 1-2 PTS'!C12</f>
        <v>NEFTÇİ PFK (AZE)</v>
      </c>
      <c r="F84" s="259"/>
      <c r="G84" s="259"/>
      <c r="H84" s="259"/>
      <c r="I84" s="259"/>
      <c r="J84" s="260"/>
      <c r="K84" s="3">
        <v>6</v>
      </c>
      <c r="L84" s="259" t="str">
        <f>'DAY 1-2 PTS'!O12</f>
        <v>ANTALYASPOR (TUR)</v>
      </c>
      <c r="M84" s="259"/>
      <c r="N84" s="259"/>
      <c r="O84" s="259"/>
      <c r="P84" s="259"/>
      <c r="Q84" s="260"/>
      <c r="R84" s="3">
        <v>6</v>
      </c>
      <c r="S84" s="259" t="str">
        <f>'DAY 1-2 PTS'!C25</f>
        <v>ZENIT (RUS)</v>
      </c>
      <c r="T84" s="259"/>
      <c r="U84" s="259"/>
      <c r="V84" s="259"/>
      <c r="W84" s="259"/>
      <c r="X84" s="260"/>
      <c r="Y84" s="3">
        <v>6</v>
      </c>
      <c r="Z84" s="259" t="str">
        <f>'DAY 1-2 PTS'!O25</f>
        <v>KASIMPAŞA (TUR)</v>
      </c>
      <c r="AA84" s="259"/>
      <c r="AB84" s="259"/>
      <c r="AC84" s="259"/>
      <c r="AD84" s="259"/>
      <c r="AE84" s="260"/>
      <c r="AF84" s="3">
        <v>6</v>
      </c>
      <c r="AG84" s="259" t="str">
        <f>'DAY 1-2 PTS'!C38</f>
        <v>CHARLEROI (BEL)</v>
      </c>
      <c r="AH84" s="259"/>
      <c r="AI84" s="259"/>
      <c r="AJ84" s="259"/>
      <c r="AK84" s="259"/>
      <c r="AL84" s="260"/>
      <c r="AM84" s="3">
        <v>6</v>
      </c>
      <c r="AN84" s="259" t="str">
        <f>'DAY 1-2 PTS'!O38</f>
        <v>MONTPELLIER (FRA)</v>
      </c>
      <c r="AO84" s="259"/>
      <c r="AP84" s="259"/>
      <c r="AQ84" s="259"/>
      <c r="AR84" s="259"/>
      <c r="AS84" s="260"/>
      <c r="AT84" s="3">
        <v>6</v>
      </c>
      <c r="AU84" s="259" t="str">
        <f>'DAY 1-2 PTS'!C51</f>
        <v>GABALA (AZE)</v>
      </c>
      <c r="AV84" s="259"/>
      <c r="AW84" s="259"/>
      <c r="AX84" s="259"/>
      <c r="AY84" s="259"/>
      <c r="AZ84" s="260"/>
      <c r="BA84" s="3">
        <v>6</v>
      </c>
      <c r="BB84" s="259" t="str">
        <f>'DAY 1-2 PTS'!O51</f>
        <v>TRABZONSPOR (TUR)</v>
      </c>
      <c r="BC84" s="259"/>
      <c r="BD84" s="259"/>
      <c r="BE84" s="259"/>
      <c r="BF84" s="259"/>
      <c r="BG84" s="260"/>
    </row>
    <row r="85" spans="4:59" ht="21.95" customHeight="1">
      <c r="D85" s="3">
        <v>7</v>
      </c>
      <c r="E85" s="259" t="str">
        <f>'DAY 1-2 PTS'!C13</f>
        <v>ANDERLECHT (BEL)</v>
      </c>
      <c r="F85" s="259"/>
      <c r="G85" s="259"/>
      <c r="H85" s="259"/>
      <c r="I85" s="259"/>
      <c r="J85" s="260"/>
      <c r="K85" s="3">
        <v>7</v>
      </c>
      <c r="L85" s="259" t="str">
        <f>'DAY 1-2 PTS'!O13</f>
        <v>HAMBURG (GER)</v>
      </c>
      <c r="M85" s="259"/>
      <c r="N85" s="259"/>
      <c r="O85" s="259"/>
      <c r="P85" s="259"/>
      <c r="Q85" s="260"/>
      <c r="R85" s="3">
        <v>7</v>
      </c>
      <c r="S85" s="259" t="str">
        <f>'DAY 1-2 PTS'!C26</f>
        <v>KAYSERİSPOR (TUR)</v>
      </c>
      <c r="T85" s="259"/>
      <c r="U85" s="259"/>
      <c r="V85" s="259"/>
      <c r="W85" s="259"/>
      <c r="X85" s="260"/>
      <c r="Y85" s="3">
        <v>7</v>
      </c>
      <c r="Z85" s="259" t="str">
        <f>'DAY 1-2 PTS'!O26</f>
        <v>MAN. CITY (ENG)</v>
      </c>
      <c r="AA85" s="259"/>
      <c r="AB85" s="259"/>
      <c r="AC85" s="259"/>
      <c r="AD85" s="259"/>
      <c r="AE85" s="260"/>
      <c r="AF85" s="3">
        <v>7</v>
      </c>
      <c r="AG85" s="259" t="str">
        <f>'DAY 1-2 PTS'!C39</f>
        <v>SOUTHAMPTON (ENG)</v>
      </c>
      <c r="AH85" s="259"/>
      <c r="AI85" s="259"/>
      <c r="AJ85" s="259"/>
      <c r="AK85" s="259"/>
      <c r="AL85" s="260"/>
      <c r="AM85" s="3">
        <v>7</v>
      </c>
      <c r="AN85" s="259" t="str">
        <f>'DAY 1-2 PTS'!O39</f>
        <v>WOLVERHAMPTON (ENG)</v>
      </c>
      <c r="AO85" s="259"/>
      <c r="AP85" s="259"/>
      <c r="AQ85" s="259"/>
      <c r="AR85" s="259"/>
      <c r="AS85" s="260"/>
      <c r="AT85" s="3">
        <v>7</v>
      </c>
      <c r="AU85" s="259" t="str">
        <f>'DAY 1-2 PTS'!C52</f>
        <v>ANKARAGÜCÜ (TUR)</v>
      </c>
      <c r="AV85" s="259"/>
      <c r="AW85" s="259"/>
      <c r="AX85" s="259"/>
      <c r="AY85" s="259"/>
      <c r="AZ85" s="260"/>
      <c r="BA85" s="3">
        <v>7</v>
      </c>
      <c r="BB85" s="259" t="str">
        <f>'DAY 1-2 PTS'!O52</f>
        <v>BUCASPOR (TUR)</v>
      </c>
      <c r="BC85" s="259"/>
      <c r="BD85" s="259"/>
      <c r="BE85" s="259"/>
      <c r="BF85" s="259"/>
      <c r="BG85" s="260"/>
    </row>
    <row r="86" spans="4:59" ht="21.95" customHeight="1">
      <c r="D86" s="3">
        <v>8</v>
      </c>
      <c r="E86" s="259" t="str">
        <f>'DAY 1-2 PTS'!C14</f>
        <v>KONYASPOR (TUR)</v>
      </c>
      <c r="F86" s="259"/>
      <c r="G86" s="259"/>
      <c r="H86" s="259"/>
      <c r="I86" s="259"/>
      <c r="J86" s="260"/>
      <c r="K86" s="3">
        <v>8</v>
      </c>
      <c r="L86" s="259" t="str">
        <f>'DAY 1-2 PTS'!O14</f>
        <v>ASPIRE ACADEMY (QAT)</v>
      </c>
      <c r="M86" s="259"/>
      <c r="N86" s="259"/>
      <c r="O86" s="259"/>
      <c r="P86" s="259"/>
      <c r="Q86" s="260"/>
      <c r="R86" s="3">
        <v>8</v>
      </c>
      <c r="S86" s="259" t="str">
        <f>'DAY 1-2 PTS'!C27</f>
        <v>AIK SOLNA (SWE)</v>
      </c>
      <c r="T86" s="259"/>
      <c r="U86" s="259"/>
      <c r="V86" s="259"/>
      <c r="W86" s="259"/>
      <c r="X86" s="260"/>
      <c r="Y86" s="3">
        <v>8</v>
      </c>
      <c r="Z86" s="259" t="str">
        <f>'DAY 1-2 PTS'!O27</f>
        <v>RANGERS (SCO)</v>
      </c>
      <c r="AA86" s="259"/>
      <c r="AB86" s="259"/>
      <c r="AC86" s="259"/>
      <c r="AD86" s="259"/>
      <c r="AE86" s="260"/>
      <c r="AF86" s="3">
        <v>8</v>
      </c>
      <c r="AG86" s="259" t="str">
        <f>'DAY 1-2 PTS'!C40</f>
        <v>AJAX (NED)</v>
      </c>
      <c r="AH86" s="259"/>
      <c r="AI86" s="259"/>
      <c r="AJ86" s="259"/>
      <c r="AK86" s="259"/>
      <c r="AL86" s="260"/>
      <c r="AM86" s="3">
        <v>8</v>
      </c>
      <c r="AN86" s="259" t="str">
        <f>'DAY 1-2 PTS'!O40</f>
        <v>ROSTOV (RUS)</v>
      </c>
      <c r="AO86" s="259"/>
      <c r="AP86" s="259"/>
      <c r="AQ86" s="259"/>
      <c r="AR86" s="259"/>
      <c r="AS86" s="260"/>
      <c r="AT86" s="3">
        <v>8</v>
      </c>
      <c r="AU86" s="259" t="str">
        <f>'DAY 1-2 PTS'!C53</f>
        <v>GRASSHOPPER (SUI)</v>
      </c>
      <c r="AV86" s="259"/>
      <c r="AW86" s="259"/>
      <c r="AX86" s="259"/>
      <c r="AY86" s="259"/>
      <c r="AZ86" s="260"/>
      <c r="BA86" s="3">
        <v>8</v>
      </c>
      <c r="BB86" s="259" t="str">
        <f>'DAY 1-2 PTS'!O53</f>
        <v>MONACO (FRA)</v>
      </c>
      <c r="BC86" s="259"/>
      <c r="BD86" s="259"/>
      <c r="BE86" s="259"/>
      <c r="BF86" s="259"/>
      <c r="BG86" s="260"/>
    </row>
    <row r="87" spans="4:59" ht="21.95" customHeight="1" thickBot="1">
      <c r="D87" s="40">
        <v>9</v>
      </c>
      <c r="E87" s="261" t="str">
        <f>'DAY 1-2 PTS'!C15</f>
        <v>BURSASPOR (TUR)</v>
      </c>
      <c r="F87" s="261"/>
      <c r="G87" s="261"/>
      <c r="H87" s="261"/>
      <c r="I87" s="261"/>
      <c r="J87" s="262"/>
      <c r="K87" s="40">
        <v>9</v>
      </c>
      <c r="L87" s="261" t="str">
        <f>'DAY 1-2 PTS'!O15</f>
        <v>KRC GENK (BEL)</v>
      </c>
      <c r="M87" s="261"/>
      <c r="N87" s="261"/>
      <c r="O87" s="261"/>
      <c r="P87" s="261"/>
      <c r="Q87" s="262"/>
      <c r="R87" s="40">
        <v>9</v>
      </c>
      <c r="S87" s="261" t="str">
        <f>'DAY 1-2 PTS'!C28</f>
        <v>KARŞIYAKA (TUR)</v>
      </c>
      <c r="T87" s="261"/>
      <c r="U87" s="261"/>
      <c r="V87" s="261"/>
      <c r="W87" s="261"/>
      <c r="X87" s="262"/>
      <c r="Y87" s="40">
        <v>9</v>
      </c>
      <c r="Z87" s="261" t="str">
        <f>'DAY 1-2 PTS'!O28</f>
        <v>İZMİRSPOR (TUR)</v>
      </c>
      <c r="AA87" s="261"/>
      <c r="AB87" s="261"/>
      <c r="AC87" s="261"/>
      <c r="AD87" s="261"/>
      <c r="AE87" s="262"/>
      <c r="AF87" s="40">
        <v>9</v>
      </c>
      <c r="AG87" s="261" t="str">
        <f>'DAY 1-2 PTS'!C41</f>
        <v>RİZESPOR (TUR)</v>
      </c>
      <c r="AH87" s="261"/>
      <c r="AI87" s="261"/>
      <c r="AJ87" s="261"/>
      <c r="AK87" s="261"/>
      <c r="AL87" s="262"/>
      <c r="AM87" s="40">
        <v>9</v>
      </c>
      <c r="AN87" s="261" t="str">
        <f>'DAY 1-2 PTS'!O41</f>
        <v>İZMİR BBSK (TUR)</v>
      </c>
      <c r="AO87" s="261"/>
      <c r="AP87" s="261"/>
      <c r="AQ87" s="261"/>
      <c r="AR87" s="261"/>
      <c r="AS87" s="262"/>
      <c r="AT87" s="40">
        <v>9</v>
      </c>
      <c r="AU87" s="261" t="str">
        <f>'DAY 1-2 PTS'!C54</f>
        <v>CLUB BRUGGE (BEL)</v>
      </c>
      <c r="AV87" s="261"/>
      <c r="AW87" s="261"/>
      <c r="AX87" s="261"/>
      <c r="AY87" s="261"/>
      <c r="AZ87" s="262"/>
      <c r="BA87" s="40">
        <v>9</v>
      </c>
      <c r="BB87" s="261" t="str">
        <f>'DAY 1-2 PTS'!O54</f>
        <v>BEROE (BUL)</v>
      </c>
      <c r="BC87" s="261"/>
      <c r="BD87" s="261"/>
      <c r="BE87" s="261"/>
      <c r="BF87" s="261"/>
      <c r="BG87" s="262"/>
    </row>
    <row r="88" spans="4:59" ht="12.75" thickTop="1"/>
  </sheetData>
  <mergeCells count="276">
    <mergeCell ref="AM22:AS22"/>
    <mergeCell ref="AT22:AZ22"/>
    <mergeCell ref="BA22:BG22"/>
    <mergeCell ref="E13:J13"/>
    <mergeCell ref="L13:Q13"/>
    <mergeCell ref="S13:X13"/>
    <mergeCell ref="Z13:AE13"/>
    <mergeCell ref="AG13:AL13"/>
    <mergeCell ref="AN13:AS13"/>
    <mergeCell ref="AU13:AZ13"/>
    <mergeCell ref="BB13:BG13"/>
    <mergeCell ref="E14:J14"/>
    <mergeCell ref="L14:Q14"/>
    <mergeCell ref="S14:X14"/>
    <mergeCell ref="Z14:AE14"/>
    <mergeCell ref="AG14:AL14"/>
    <mergeCell ref="AN14:AS14"/>
    <mergeCell ref="AU14:AZ14"/>
    <mergeCell ref="AC16:AD16"/>
    <mergeCell ref="AX16:AY16"/>
    <mergeCell ref="D22:J22"/>
    <mergeCell ref="K22:Q22"/>
    <mergeCell ref="R22:X22"/>
    <mergeCell ref="Y22:AE22"/>
    <mergeCell ref="B16:B42"/>
    <mergeCell ref="B44:B75"/>
    <mergeCell ref="D75:J75"/>
    <mergeCell ref="K75:Q75"/>
    <mergeCell ref="R75:X75"/>
    <mergeCell ref="Y75:AE75"/>
    <mergeCell ref="AF75:AL75"/>
    <mergeCell ref="AM75:AS75"/>
    <mergeCell ref="AT75:AZ75"/>
    <mergeCell ref="AM42:AS42"/>
    <mergeCell ref="H57:I57"/>
    <mergeCell ref="O57:P57"/>
    <mergeCell ref="V57:W57"/>
    <mergeCell ref="AC57:AD57"/>
    <mergeCell ref="AJ57:AK57"/>
    <mergeCell ref="AQ57:AR57"/>
    <mergeCell ref="AX57:AY57"/>
    <mergeCell ref="V44:W44"/>
    <mergeCell ref="AC44:AD44"/>
    <mergeCell ref="AJ44:AK44"/>
    <mergeCell ref="AQ44:AR44"/>
    <mergeCell ref="AX44:AY44"/>
    <mergeCell ref="AJ69:AK69"/>
    <mergeCell ref="AQ69:AR69"/>
    <mergeCell ref="BA75:BG75"/>
    <mergeCell ref="AT42:AZ42"/>
    <mergeCell ref="BA42:BG42"/>
    <mergeCell ref="D56:J56"/>
    <mergeCell ref="K56:Q56"/>
    <mergeCell ref="R56:X56"/>
    <mergeCell ref="Y56:AE56"/>
    <mergeCell ref="AF56:AL56"/>
    <mergeCell ref="AM56:AS56"/>
    <mergeCell ref="AT56:AZ56"/>
    <mergeCell ref="BA56:BG56"/>
    <mergeCell ref="O50:P50"/>
    <mergeCell ref="V50:W50"/>
    <mergeCell ref="AC50:AD50"/>
    <mergeCell ref="AJ50:AK50"/>
    <mergeCell ref="AQ50:AR50"/>
    <mergeCell ref="AX50:AY50"/>
    <mergeCell ref="BE50:BF50"/>
    <mergeCell ref="H44:I44"/>
    <mergeCell ref="O44:P44"/>
    <mergeCell ref="H69:I69"/>
    <mergeCell ref="O69:P69"/>
    <mergeCell ref="V69:W69"/>
    <mergeCell ref="AC69:AD69"/>
    <mergeCell ref="AM29:AS29"/>
    <mergeCell ref="AT29:AZ29"/>
    <mergeCell ref="BA29:BG29"/>
    <mergeCell ref="AC23:AD23"/>
    <mergeCell ref="AJ23:AK23"/>
    <mergeCell ref="AX23:AY23"/>
    <mergeCell ref="AX69:AY69"/>
    <mergeCell ref="BE69:BF69"/>
    <mergeCell ref="D42:J42"/>
    <mergeCell ref="K42:Q42"/>
    <mergeCell ref="R42:X42"/>
    <mergeCell ref="Y42:AE42"/>
    <mergeCell ref="AF42:AL42"/>
    <mergeCell ref="BE57:BF57"/>
    <mergeCell ref="H63:I63"/>
    <mergeCell ref="O63:P63"/>
    <mergeCell ref="V63:W63"/>
    <mergeCell ref="AC63:AD63"/>
    <mergeCell ref="AJ63:AK63"/>
    <mergeCell ref="AQ63:AR63"/>
    <mergeCell ref="AX63:AY63"/>
    <mergeCell ref="BE63:BF63"/>
    <mergeCell ref="BE44:BF44"/>
    <mergeCell ref="H50:I50"/>
    <mergeCell ref="BE30:BF30"/>
    <mergeCell ref="H36:I36"/>
    <mergeCell ref="O36:P36"/>
    <mergeCell ref="V36:W36"/>
    <mergeCell ref="AC36:AD36"/>
    <mergeCell ref="AJ36:AK36"/>
    <mergeCell ref="AQ36:AR36"/>
    <mergeCell ref="AX36:AY36"/>
    <mergeCell ref="BE36:BF36"/>
    <mergeCell ref="H30:I30"/>
    <mergeCell ref="O30:P30"/>
    <mergeCell ref="V30:W30"/>
    <mergeCell ref="AC30:AD30"/>
    <mergeCell ref="AJ30:AK30"/>
    <mergeCell ref="AQ30:AR30"/>
    <mergeCell ref="AX30:AY30"/>
    <mergeCell ref="R4:X4"/>
    <mergeCell ref="S6:X6"/>
    <mergeCell ref="S7:X7"/>
    <mergeCell ref="AG7:AL7"/>
    <mergeCell ref="AG8:AL8"/>
    <mergeCell ref="AG9:AL9"/>
    <mergeCell ref="AG10:AL10"/>
    <mergeCell ref="S8:X8"/>
    <mergeCell ref="S9:X9"/>
    <mergeCell ref="S10:X10"/>
    <mergeCell ref="L10:Q10"/>
    <mergeCell ref="AN6:AS6"/>
    <mergeCell ref="AN7:AS7"/>
    <mergeCell ref="AN8:AS8"/>
    <mergeCell ref="AN9:AS9"/>
    <mergeCell ref="AN10:AS10"/>
    <mergeCell ref="AN11:AS11"/>
    <mergeCell ref="AG11:AL11"/>
    <mergeCell ref="AG12:AL12"/>
    <mergeCell ref="AG6:AL6"/>
    <mergeCell ref="L11:Q11"/>
    <mergeCell ref="L12:Q12"/>
    <mergeCell ref="S11:X11"/>
    <mergeCell ref="S12:X12"/>
    <mergeCell ref="L6:Q6"/>
    <mergeCell ref="L7:Q7"/>
    <mergeCell ref="L8:Q8"/>
    <mergeCell ref="L9:Q9"/>
    <mergeCell ref="AJ16:AK16"/>
    <mergeCell ref="D2:BG2"/>
    <mergeCell ref="AU9:AZ9"/>
    <mergeCell ref="AU10:AZ10"/>
    <mergeCell ref="AU11:AZ11"/>
    <mergeCell ref="AU12:AZ12"/>
    <mergeCell ref="Y4:AE4"/>
    <mergeCell ref="Z6:AE6"/>
    <mergeCell ref="Z7:AE7"/>
    <mergeCell ref="Z8:AE8"/>
    <mergeCell ref="Z9:AE9"/>
    <mergeCell ref="Z10:AE10"/>
    <mergeCell ref="Z11:AE11"/>
    <mergeCell ref="Z12:AE12"/>
    <mergeCell ref="AF4:AL4"/>
    <mergeCell ref="D4:J4"/>
    <mergeCell ref="K4:Q4"/>
    <mergeCell ref="E7:J7"/>
    <mergeCell ref="E8:J8"/>
    <mergeCell ref="E9:J9"/>
    <mergeCell ref="E10:J10"/>
    <mergeCell ref="E11:J11"/>
    <mergeCell ref="E12:J12"/>
    <mergeCell ref="E6:J6"/>
    <mergeCell ref="AF29:AL29"/>
    <mergeCell ref="AQ23:AR23"/>
    <mergeCell ref="AQ16:AR16"/>
    <mergeCell ref="BA4:BG4"/>
    <mergeCell ref="BB6:BG6"/>
    <mergeCell ref="BB7:BG7"/>
    <mergeCell ref="BB8:BG8"/>
    <mergeCell ref="BB9:BG9"/>
    <mergeCell ref="BB10:BG10"/>
    <mergeCell ref="BB11:BG11"/>
    <mergeCell ref="BB12:BG12"/>
    <mergeCell ref="BE16:BF16"/>
    <mergeCell ref="BE23:BF23"/>
    <mergeCell ref="AT4:AZ4"/>
    <mergeCell ref="AU6:AZ6"/>
    <mergeCell ref="AU7:AZ7"/>
    <mergeCell ref="AU8:AZ8"/>
    <mergeCell ref="AN12:AS12"/>
    <mergeCell ref="AM4:AS4"/>
    <mergeCell ref="BB14:BG14"/>
    <mergeCell ref="D15:BG15"/>
    <mergeCell ref="H16:I16"/>
    <mergeCell ref="O16:P16"/>
    <mergeCell ref="V16:W16"/>
    <mergeCell ref="AF22:AL22"/>
    <mergeCell ref="AM77:AS77"/>
    <mergeCell ref="AT77:AZ77"/>
    <mergeCell ref="BA77:BG77"/>
    <mergeCell ref="E79:J79"/>
    <mergeCell ref="L79:Q79"/>
    <mergeCell ref="S79:X79"/>
    <mergeCell ref="Z79:AE79"/>
    <mergeCell ref="AG79:AL79"/>
    <mergeCell ref="AN79:AS79"/>
    <mergeCell ref="AU79:AZ79"/>
    <mergeCell ref="BB79:BG79"/>
    <mergeCell ref="D77:J77"/>
    <mergeCell ref="K77:Q77"/>
    <mergeCell ref="R77:X77"/>
    <mergeCell ref="Y77:AE77"/>
    <mergeCell ref="AF77:AL77"/>
    <mergeCell ref="H23:I23"/>
    <mergeCell ref="O23:P23"/>
    <mergeCell ref="V23:W23"/>
    <mergeCell ref="D29:J29"/>
    <mergeCell ref="K29:Q29"/>
    <mergeCell ref="R29:X29"/>
    <mergeCell ref="Y29:AE29"/>
    <mergeCell ref="E80:J80"/>
    <mergeCell ref="L80:Q80"/>
    <mergeCell ref="S80:X80"/>
    <mergeCell ref="Z80:AE80"/>
    <mergeCell ref="AG80:AL80"/>
    <mergeCell ref="AN80:AS80"/>
    <mergeCell ref="AU80:AZ80"/>
    <mergeCell ref="BB80:BG80"/>
    <mergeCell ref="E81:J81"/>
    <mergeCell ref="L81:Q81"/>
    <mergeCell ref="S81:X81"/>
    <mergeCell ref="Z81:AE81"/>
    <mergeCell ref="AG81:AL81"/>
    <mergeCell ref="AN81:AS81"/>
    <mergeCell ref="AU81:AZ81"/>
    <mergeCell ref="BB81:BG81"/>
    <mergeCell ref="E86:J86"/>
    <mergeCell ref="L86:Q86"/>
    <mergeCell ref="S86:X86"/>
    <mergeCell ref="Z86:AE86"/>
    <mergeCell ref="AG86:AL86"/>
    <mergeCell ref="AN86:AS86"/>
    <mergeCell ref="AU86:AZ86"/>
    <mergeCell ref="BB86:BG86"/>
    <mergeCell ref="E82:J82"/>
    <mergeCell ref="L82:Q82"/>
    <mergeCell ref="S82:X82"/>
    <mergeCell ref="Z82:AE82"/>
    <mergeCell ref="AG82:AL82"/>
    <mergeCell ref="AN82:AS82"/>
    <mergeCell ref="AU82:AZ82"/>
    <mergeCell ref="BB82:BG82"/>
    <mergeCell ref="E83:J83"/>
    <mergeCell ref="L83:Q83"/>
    <mergeCell ref="S83:X83"/>
    <mergeCell ref="Z83:AE83"/>
    <mergeCell ref="AG83:AL83"/>
    <mergeCell ref="AN83:AS83"/>
    <mergeCell ref="AU83:AZ83"/>
    <mergeCell ref="BB83:BG83"/>
    <mergeCell ref="E84:J84"/>
    <mergeCell ref="L84:Q84"/>
    <mergeCell ref="S84:X84"/>
    <mergeCell ref="Z84:AE84"/>
    <mergeCell ref="AG84:AL84"/>
    <mergeCell ref="AN84:AS84"/>
    <mergeCell ref="AU84:AZ84"/>
    <mergeCell ref="BB84:BG84"/>
    <mergeCell ref="E87:J87"/>
    <mergeCell ref="L87:Q87"/>
    <mergeCell ref="S87:X87"/>
    <mergeCell ref="Z87:AE87"/>
    <mergeCell ref="AG87:AL87"/>
    <mergeCell ref="AN87:AS87"/>
    <mergeCell ref="AU87:AZ87"/>
    <mergeCell ref="BB87:BG87"/>
    <mergeCell ref="E85:J85"/>
    <mergeCell ref="L85:Q85"/>
    <mergeCell ref="S85:X85"/>
    <mergeCell ref="Z85:AE85"/>
    <mergeCell ref="AG85:AL85"/>
    <mergeCell ref="AN85:AS85"/>
    <mergeCell ref="AU85:AZ85"/>
    <mergeCell ref="BB85:BG85"/>
  </mergeCells>
  <phoneticPr fontId="6" type="noConversion"/>
  <hyperlinks>
    <hyperlink ref="B4" location="'DAY 1-2 PTS'!A1" display="PTS"/>
  </hyperlinks>
  <printOptions horizontalCentered="1" verticalCentered="1"/>
  <pageMargins left="0" right="0" top="0" bottom="0" header="0" footer="0"/>
  <pageSetup paperSize="8" scale="3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L10" sqref="L10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(5)'!D3</f>
        <v>1</v>
      </c>
      <c r="C3" s="130" t="str">
        <f>IF(B3&lt;&gt;"",'Initial Setup (5)'!E3,"")</f>
        <v>AC MILAN (ITA)</v>
      </c>
      <c r="D3" s="138"/>
    </row>
    <row r="4" spans="2:4" ht="15" customHeight="1">
      <c r="B4" s="133">
        <f>'Initial Setup (5)'!D4</f>
        <v>2</v>
      </c>
      <c r="C4" s="130" t="str">
        <f>IF(B4&lt;&gt;"",'Initial Setup (5)'!E4,"")</f>
        <v>AEK (GRE)</v>
      </c>
      <c r="D4" s="138"/>
    </row>
    <row r="5" spans="2:4" ht="15" customHeight="1">
      <c r="B5" s="133">
        <f>'Initial Setup (5)'!D5</f>
        <v>3</v>
      </c>
      <c r="C5" s="130" t="str">
        <f>IF(B5&lt;&gt;"",'Initial Setup (5)'!E5,"")</f>
        <v>AJAX (NED)</v>
      </c>
      <c r="D5" s="138"/>
    </row>
    <row r="6" spans="2:4" ht="15" customHeight="1">
      <c r="B6" s="133">
        <f>'Initial Setup (5)'!D6</f>
        <v>4</v>
      </c>
      <c r="C6" s="130" t="str">
        <f>IF(B6&lt;&gt;"",'Initial Setup (5)'!E6,"")</f>
        <v>ALTAY (TUR)</v>
      </c>
      <c r="D6" s="138"/>
    </row>
    <row r="7" spans="2:4" ht="15" customHeight="1">
      <c r="B7" s="133">
        <f>'Initial Setup (5)'!D7</f>
        <v>5</v>
      </c>
      <c r="C7" s="130" t="str">
        <f>IF(B7&lt;&gt;"",'Initial Setup (5)'!E7,"")</f>
        <v>BAŞAKŞEHİR (TUR)</v>
      </c>
      <c r="D7" s="138"/>
    </row>
    <row r="8" spans="2:4" ht="15" customHeight="1">
      <c r="B8" s="133">
        <f>'Initial Setup (5)'!D8</f>
        <v>6</v>
      </c>
      <c r="C8" s="130" t="str">
        <f>IF(B8&lt;&gt;"",'Initial Setup (5)'!E8,"")</f>
        <v>BROMMAPOJKARNA (SWE)</v>
      </c>
      <c r="D8" s="138"/>
    </row>
    <row r="9" spans="2:4" ht="15" customHeight="1">
      <c r="B9" s="133">
        <f>'Initial Setup (5)'!D9</f>
        <v>7</v>
      </c>
      <c r="C9" s="130" t="str">
        <f>IF(B9&lt;&gt;"",'Initial Setup (5)'!E9,"")</f>
        <v>CHARLEROI (BEL)</v>
      </c>
      <c r="D9" s="138"/>
    </row>
    <row r="10" spans="2:4" ht="15" customHeight="1">
      <c r="B10" s="133">
        <f>'Initial Setup (5)'!D10</f>
        <v>8</v>
      </c>
      <c r="C10" s="130" t="str">
        <f>IF(B10&lt;&gt;"",'Initial Setup (5)'!E10,"")</f>
        <v>RİZESPOR (TUR)</v>
      </c>
      <c r="D10" s="138"/>
    </row>
    <row r="11" spans="2:4" ht="15" customHeight="1">
      <c r="B11" s="133">
        <f>'Initial Setup (5)'!D11</f>
        <v>9</v>
      </c>
      <c r="C11" s="130" t="str">
        <f>IF(B11&lt;&gt;"",'Initial Setup (5)'!E11,"")</f>
        <v>SOUTHAMPTON (ENG)</v>
      </c>
      <c r="D11" s="138"/>
    </row>
    <row r="12" spans="2:4" ht="15" customHeight="1">
      <c r="B12" s="133" t="str">
        <f>'Initial Setup (5)'!D12</f>
        <v/>
      </c>
      <c r="C12" s="130" t="str">
        <f>IF(B12&lt;&gt;"",'Initial Setup (5)'!E12,"")</f>
        <v/>
      </c>
      <c r="D12" s="138"/>
    </row>
    <row r="13" spans="2:4" ht="15" customHeight="1">
      <c r="B13" s="133" t="str">
        <f>'Initial Setup (5)'!D13</f>
        <v/>
      </c>
      <c r="C13" s="130" t="str">
        <f>IF(B13&lt;&gt;"",'Initial Setup (5)'!E13,"")</f>
        <v/>
      </c>
      <c r="D13" s="138"/>
    </row>
    <row r="14" spans="2:4" ht="15" customHeight="1">
      <c r="B14" s="133" t="str">
        <f>'Initial Setup (5)'!D14</f>
        <v/>
      </c>
      <c r="C14" s="130" t="str">
        <f>IF(B14&lt;&gt;"",'Initial Setup (5)'!E14,"")</f>
        <v/>
      </c>
      <c r="D14" s="138"/>
    </row>
    <row r="15" spans="2:4" ht="15" customHeight="1">
      <c r="B15" s="133" t="str">
        <f>'Initial Setup (5)'!D15</f>
        <v/>
      </c>
      <c r="C15" s="130" t="str">
        <f>IF(B15&lt;&gt;"",'Initial Setup (5)'!E15,"")</f>
        <v/>
      </c>
      <c r="D15" s="138"/>
    </row>
    <row r="16" spans="2:4" ht="15" customHeight="1">
      <c r="B16" s="133" t="str">
        <f>'Initial Setup (5)'!D16</f>
        <v/>
      </c>
      <c r="C16" s="130" t="str">
        <f>IF(B16&lt;&gt;"",'Initial Setup (5)'!E16,"")</f>
        <v/>
      </c>
      <c r="D16" s="138"/>
    </row>
    <row r="17" spans="2:4" ht="15" customHeight="1">
      <c r="B17" s="133" t="str">
        <f>'Initial Setup (5)'!D17</f>
        <v/>
      </c>
      <c r="C17" s="130" t="str">
        <f>IF(B17&lt;&gt;"",'Initial Setup (5)'!E17,"")</f>
        <v/>
      </c>
      <c r="D17" s="138"/>
    </row>
    <row r="18" spans="2:4" ht="15" customHeight="1">
      <c r="B18" s="133" t="str">
        <f>'Initial Setup (5)'!D18</f>
        <v/>
      </c>
      <c r="C18" s="130" t="str">
        <f>IF(B18&lt;&gt;"",'Initial Setup (5)'!E18,"")</f>
        <v/>
      </c>
      <c r="D18" s="138"/>
    </row>
    <row r="19" spans="2:4" ht="15" customHeight="1">
      <c r="B19" s="133" t="str">
        <f>'Initial Setup (5)'!D19</f>
        <v/>
      </c>
      <c r="C19" s="130" t="str">
        <f>IF(B19&lt;&gt;"",'Initial Setup (5)'!E19,"")</f>
        <v/>
      </c>
      <c r="D19" s="138"/>
    </row>
    <row r="20" spans="2:4" ht="15" customHeight="1">
      <c r="B20" s="133" t="str">
        <f>'Initial Setup (5)'!D20</f>
        <v/>
      </c>
      <c r="C20" s="130" t="str">
        <f>IF(B20&lt;&gt;"",'Initial Setup (5)'!E20,"")</f>
        <v/>
      </c>
      <c r="D20" s="138"/>
    </row>
    <row r="21" spans="2:4" ht="15" customHeight="1">
      <c r="B21" s="133" t="str">
        <f>'Initial Setup (5)'!D21</f>
        <v/>
      </c>
      <c r="C21" s="130" t="str">
        <f>IF(B21&lt;&gt;"",'Initial Setup (5)'!E21,"")</f>
        <v/>
      </c>
      <c r="D21" s="138"/>
    </row>
    <row r="22" spans="2:4" ht="15" customHeight="1">
      <c r="B22" s="133" t="str">
        <f>'Initial Setup (5)'!D22</f>
        <v/>
      </c>
      <c r="C22" s="130" t="str">
        <f>IF(B22&lt;&gt;"",'Initial Setup (5)'!E22,"")</f>
        <v/>
      </c>
      <c r="D22" s="138"/>
    </row>
    <row r="23" spans="2:4" ht="15" customHeight="1">
      <c r="B23" s="133" t="str">
        <f>'Initial Setup (5)'!D23</f>
        <v/>
      </c>
      <c r="C23" s="130" t="str">
        <f>IF(B23&lt;&gt;"",'Initial Setup (5)'!E23,"")</f>
        <v/>
      </c>
      <c r="D23" s="138"/>
    </row>
    <row r="24" spans="2:4" ht="15" customHeight="1">
      <c r="B24" s="133" t="str">
        <f>'Initial Setup (5)'!D24</f>
        <v/>
      </c>
      <c r="C24" s="130" t="str">
        <f>IF(B24&lt;&gt;"",'Initial Setup (5)'!E24,"")</f>
        <v/>
      </c>
      <c r="D24" s="138"/>
    </row>
    <row r="25" spans="2:4" ht="15" customHeight="1">
      <c r="B25" s="133" t="str">
        <f>'Initial Setup (5)'!D25</f>
        <v/>
      </c>
      <c r="C25" s="130" t="str">
        <f>IF(B25&lt;&gt;"",'Initial Setup (5)'!E25,"")</f>
        <v/>
      </c>
      <c r="D25" s="138"/>
    </row>
    <row r="26" spans="2:4" ht="15" customHeight="1">
      <c r="B26" s="133" t="str">
        <f>'Initial Setup (5)'!D26</f>
        <v/>
      </c>
      <c r="C26" s="130" t="str">
        <f>IF(B26&lt;&gt;"",'Initial Setup (5)'!E26,"")</f>
        <v/>
      </c>
      <c r="D26" s="138"/>
    </row>
  </sheetData>
  <conditionalFormatting sqref="B3:C26">
    <cfRule type="expression" dxfId="97" priority="1" stopIfTrue="1">
      <formula>$B3&lt;&gt;""</formula>
    </cfRule>
  </conditionalFormatting>
  <conditionalFormatting sqref="D3:D26">
    <cfRule type="expression" dxfId="96" priority="2" stopIfTrue="1">
      <formula>$B3&lt;&gt;""</formula>
    </cfRule>
  </conditionalFormatting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E12" sqref="E12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GROUPS!G6</f>
        <v>ALTINORDU (TUR)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GROUPS!G7</f>
        <v>AKHİSAR (TUR)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GROUPS!G8</f>
        <v>İZMİR BBSK (TUR)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GROUPS!G9</f>
        <v>MONTPELLIER (FRA)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GROUPS!G10</f>
        <v>PAOK (GRE)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GROUPS!G11</f>
        <v>PARMA (ITA)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GROUPS!G12</f>
        <v>PSV (NED)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GROUPS!G13</f>
        <v>ROSTOV (RUS)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GROUPS!G14</f>
        <v>WOLVERHAMPTON (ENG)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95" priority="1" stopIfTrue="1">
      <formula>AND($D3&gt;$B$2,$E3&lt;&gt;"")</formula>
    </cfRule>
  </conditionalFormatting>
  <conditionalFormatting sqref="E3:E26">
    <cfRule type="expression" dxfId="94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J34" sqref="J34"/>
      <selection pane="topRight" activeCell="J34" sqref="J34"/>
      <selection pane="bottomLeft" activeCell="J34" sqref="J34"/>
      <selection pane="bottomRight" activeCell="G33" sqref="G33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FIX'!AP17</f>
        <v>ROSTOV (RUS)</v>
      </c>
      <c r="E3" s="118">
        <f>IF('DAY 1-2 FIX'!AQ17="","",'DAY 1-2 FIX'!AQ17)</f>
        <v>0</v>
      </c>
      <c r="F3" s="118">
        <f>IF('DAY 1-2 FIX'!AR17="","",'DAY 1-2 FIX'!AR17)</f>
        <v>3</v>
      </c>
      <c r="G3" s="147" t="str">
        <f>'DAY 1-2 FIX'!AS17</f>
        <v>ALTINORDU (TUR)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FIX'!AP18</f>
        <v>AKHİSAR (TUR)</v>
      </c>
      <c r="E4" s="118">
        <f>IF('DAY 1-2 FIX'!AQ18="","",'DAY 1-2 FIX'!AQ18)</f>
        <v>0</v>
      </c>
      <c r="F4" s="118">
        <f>IF('DAY 1-2 FIX'!AR18="","",'DAY 1-2 FIX'!AR18)</f>
        <v>5</v>
      </c>
      <c r="G4" s="147" t="str">
        <f>'DAY 1-2 FIX'!AS18</f>
        <v>PSV (NED)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FIX'!AP19</f>
        <v>PARMA (ITA)</v>
      </c>
      <c r="E5" s="118">
        <f>IF('DAY 1-2 FIX'!AQ19="","",'DAY 1-2 FIX'!AQ19)</f>
        <v>4</v>
      </c>
      <c r="F5" s="118">
        <f>IF('DAY 1-2 FIX'!AR19="","",'DAY 1-2 FIX'!AR19)</f>
        <v>0</v>
      </c>
      <c r="G5" s="147" t="str">
        <f>'DAY 1-2 FIX'!AS19</f>
        <v>İZMİR BBSK (TUR)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FIX'!AP20</f>
        <v>MONTPELLIER (FRA)</v>
      </c>
      <c r="E6" s="118">
        <f>IF('DAY 1-2 FIX'!AQ20="","",'DAY 1-2 FIX'!AQ20)</f>
        <v>0</v>
      </c>
      <c r="F6" s="118">
        <f>IF('DAY 1-2 FIX'!AR20="","",'DAY 1-2 FIX'!AR20)</f>
        <v>0</v>
      </c>
      <c r="G6" s="147" t="str">
        <f>'DAY 1-2 FIX'!AS20</f>
        <v>PAOK (GRE)</v>
      </c>
    </row>
    <row r="7" spans="1:16" ht="12.75" customHeight="1">
      <c r="A7" s="141">
        <v>5</v>
      </c>
      <c r="B7" s="149"/>
      <c r="C7" s="150"/>
      <c r="D7" s="151" t="str">
        <f>'DAY 1-2 FIX'!AP21</f>
        <v>WOLVERHAMPTON (ENG)</v>
      </c>
      <c r="E7" s="152"/>
      <c r="F7" s="152"/>
      <c r="G7" s="153" t="str">
        <f>'DAY 1-2 FIX'!AS21</f>
        <v>BAY</v>
      </c>
    </row>
    <row r="8" spans="1:16" ht="12.75" customHeight="1">
      <c r="A8" s="141">
        <v>6</v>
      </c>
      <c r="B8" s="142"/>
      <c r="C8" s="143"/>
      <c r="D8" s="144" t="str">
        <f>'DAY 1-2 FIX'!AP24</f>
        <v>PSV (NED)</v>
      </c>
      <c r="E8" s="118">
        <f>IF('DAY 1-2 FIX'!AQ24="","",'DAY 1-2 FIX'!AQ24)</f>
        <v>2</v>
      </c>
      <c r="F8" s="118">
        <f>IF('DAY 1-2 FIX'!AR24="","",'DAY 1-2 FIX'!AR24)</f>
        <v>0</v>
      </c>
      <c r="G8" s="147" t="str">
        <f>'DAY 1-2 FIX'!AS24</f>
        <v>WOLVERHAMPTON (ENG)</v>
      </c>
    </row>
    <row r="9" spans="1:16" ht="12.75" customHeight="1">
      <c r="A9" s="141">
        <v>7</v>
      </c>
      <c r="B9" s="142"/>
      <c r="C9" s="143"/>
      <c r="D9" s="144" t="str">
        <f>'DAY 1-2 FIX'!AP25</f>
        <v>ALTINORDU (TUR)</v>
      </c>
      <c r="E9" s="118">
        <f>IF('DAY 1-2 FIX'!AQ25="","",'DAY 1-2 FIX'!AQ25)</f>
        <v>1</v>
      </c>
      <c r="F9" s="118">
        <f>IF('DAY 1-2 FIX'!AR25="","",'DAY 1-2 FIX'!AR25)</f>
        <v>1</v>
      </c>
      <c r="G9" s="147" t="str">
        <f>'DAY 1-2 FIX'!AS25</f>
        <v>PARMA (ITA)</v>
      </c>
    </row>
    <row r="10" spans="1:16" ht="12.75" customHeight="1">
      <c r="A10" s="141">
        <v>8</v>
      </c>
      <c r="B10" s="142"/>
      <c r="C10" s="143"/>
      <c r="D10" s="144" t="str">
        <f>'DAY 1-2 FIX'!AP26</f>
        <v>PAOK (GRE)</v>
      </c>
      <c r="E10" s="118">
        <f>IF('DAY 1-2 FIX'!AQ26="","",'DAY 1-2 FIX'!AQ26)</f>
        <v>0</v>
      </c>
      <c r="F10" s="118">
        <f>IF('DAY 1-2 FIX'!AR26="","",'DAY 1-2 FIX'!AR26)</f>
        <v>1</v>
      </c>
      <c r="G10" s="147" t="str">
        <f>'DAY 1-2 FIX'!AS26</f>
        <v>AKHİSAR (TUR)</v>
      </c>
    </row>
    <row r="11" spans="1:16" ht="12.75" customHeight="1">
      <c r="A11" s="141">
        <v>9</v>
      </c>
      <c r="B11" s="142"/>
      <c r="C11" s="143"/>
      <c r="D11" s="144" t="str">
        <f>'DAY 1-2 FIX'!AP27</f>
        <v>İZMİR BBSK (TUR)</v>
      </c>
      <c r="E11" s="118">
        <f>IF('DAY 1-2 FIX'!AQ27="","",'DAY 1-2 FIX'!AQ27)</f>
        <v>0</v>
      </c>
      <c r="F11" s="118">
        <f>IF('DAY 1-2 FIX'!AR27="","",'DAY 1-2 FIX'!AR27)</f>
        <v>1</v>
      </c>
      <c r="G11" s="147" t="str">
        <f>'DAY 1-2 FIX'!AS27</f>
        <v>MONTPELLIER (FRA)</v>
      </c>
    </row>
    <row r="12" spans="1:16" ht="12.75" customHeight="1">
      <c r="A12" s="141">
        <v>10</v>
      </c>
      <c r="B12" s="149"/>
      <c r="C12" s="150"/>
      <c r="D12" s="151" t="str">
        <f>'DAY 1-2 FIX'!AP28</f>
        <v>ROSTOV (RUS)</v>
      </c>
      <c r="E12" s="152"/>
      <c r="F12" s="152"/>
      <c r="G12" s="153" t="str">
        <f>'DAY 1-2 FIX'!AS28</f>
        <v>BAY</v>
      </c>
    </row>
    <row r="13" spans="1:16" ht="12.75" customHeight="1">
      <c r="A13" s="141">
        <v>11</v>
      </c>
      <c r="B13" s="142"/>
      <c r="C13" s="143"/>
      <c r="D13" s="144" t="str">
        <f>'DAY 1-2 FIX'!AP31</f>
        <v>PARMA (ITA)</v>
      </c>
      <c r="E13" s="118">
        <f>IF('DAY 1-2 FIX'!AQ31="","",'DAY 1-2 FIX'!AQ31)</f>
        <v>1</v>
      </c>
      <c r="F13" s="118">
        <f>IF('DAY 1-2 FIX'!AR31="","",'DAY 1-2 FIX'!AR31)</f>
        <v>0</v>
      </c>
      <c r="G13" s="147" t="str">
        <f>'DAY 1-2 FIX'!AS31</f>
        <v>ROSTOV (RUS)</v>
      </c>
    </row>
    <row r="14" spans="1:16" ht="12.75" customHeight="1">
      <c r="A14" s="141">
        <v>12</v>
      </c>
      <c r="B14" s="142"/>
      <c r="C14" s="143"/>
      <c r="D14" s="144" t="str">
        <f>'DAY 1-2 FIX'!AP32</f>
        <v>WOLVERHAMPTON (ENG)</v>
      </c>
      <c r="E14" s="118">
        <f>IF('DAY 1-2 FIX'!AQ32="","",'DAY 1-2 FIX'!AQ32)</f>
        <v>0</v>
      </c>
      <c r="F14" s="118">
        <f>IF('DAY 1-2 FIX'!AR32="","",'DAY 1-2 FIX'!AR32)</f>
        <v>1</v>
      </c>
      <c r="G14" s="147" t="str">
        <f>'DAY 1-2 FIX'!AS32</f>
        <v>PAOK (GRE)</v>
      </c>
    </row>
    <row r="15" spans="1:16" ht="12.75" customHeight="1">
      <c r="A15" s="141">
        <v>13</v>
      </c>
      <c r="B15" s="142"/>
      <c r="C15" s="143"/>
      <c r="D15" s="144" t="str">
        <f>'DAY 1-2 FIX'!AP33</f>
        <v>MONTPELLIER (FRA)</v>
      </c>
      <c r="E15" s="118">
        <f>IF('DAY 1-2 FIX'!AQ33="","",'DAY 1-2 FIX'!AQ33)</f>
        <v>0</v>
      </c>
      <c r="F15" s="118">
        <f>IF('DAY 1-2 FIX'!AR33="","",'DAY 1-2 FIX'!AR33)</f>
        <v>0</v>
      </c>
      <c r="G15" s="147" t="str">
        <f>'DAY 1-2 FIX'!AS33</f>
        <v>ALTINORDU (TUR)</v>
      </c>
    </row>
    <row r="16" spans="1:16" ht="12.75" customHeight="1">
      <c r="A16" s="141">
        <v>14</v>
      </c>
      <c r="B16" s="142"/>
      <c r="C16" s="143"/>
      <c r="D16" s="144" t="str">
        <f>'DAY 1-2 FIX'!AP34</f>
        <v>AKHİSAR (TUR)</v>
      </c>
      <c r="E16" s="118">
        <f>IF('DAY 1-2 FIX'!AQ34="","",'DAY 1-2 FIX'!AQ34)</f>
        <v>5</v>
      </c>
      <c r="F16" s="118">
        <f>IF('DAY 1-2 FIX'!AR34="","",'DAY 1-2 FIX'!AR34)</f>
        <v>0</v>
      </c>
      <c r="G16" s="147" t="str">
        <f>'DAY 1-2 FIX'!AS34</f>
        <v>İZMİR BBSK (TUR)</v>
      </c>
    </row>
    <row r="17" spans="1:8" ht="12.75" customHeight="1">
      <c r="A17" s="141">
        <v>15</v>
      </c>
      <c r="B17" s="149"/>
      <c r="C17" s="150"/>
      <c r="D17" s="151" t="str">
        <f>'DAY 1-2 FIX'!AP35</f>
        <v>PSV (NED)</v>
      </c>
      <c r="E17" s="152"/>
      <c r="F17" s="152"/>
      <c r="G17" s="153" t="str">
        <f>'DAY 1-2 FIX'!AS35</f>
        <v>BAY</v>
      </c>
    </row>
    <row r="18" spans="1:8" ht="12.75" customHeight="1">
      <c r="A18" s="141">
        <v>16</v>
      </c>
      <c r="B18" s="142"/>
      <c r="C18" s="145"/>
      <c r="D18" s="144" t="str">
        <f>'DAY 1-2 FIX'!AP37</f>
        <v>PAOK (GRE)</v>
      </c>
      <c r="E18" s="118">
        <f>IF('DAY 1-2 FIX'!AQ37="","",'DAY 1-2 FIX'!AQ37)</f>
        <v>1</v>
      </c>
      <c r="F18" s="118">
        <f>IF('DAY 1-2 FIX'!AR37="","",'DAY 1-2 FIX'!AR37)</f>
        <v>0</v>
      </c>
      <c r="G18" s="147" t="str">
        <f>'DAY 1-2 FIX'!AS37</f>
        <v>PSV (NED)</v>
      </c>
    </row>
    <row r="19" spans="1:8" ht="12.75" customHeight="1">
      <c r="A19" s="141">
        <v>17</v>
      </c>
      <c r="B19" s="142"/>
      <c r="C19" s="146"/>
      <c r="D19" s="144" t="str">
        <f>'DAY 1-2 FIX'!AP38</f>
        <v>ROSTOV (RUS)</v>
      </c>
      <c r="E19" s="118">
        <f>IF('DAY 1-2 FIX'!AQ38="","",'DAY 1-2 FIX'!AQ38)</f>
        <v>0</v>
      </c>
      <c r="F19" s="118">
        <f>IF('DAY 1-2 FIX'!AR38="","",'DAY 1-2 FIX'!AR38)</f>
        <v>0</v>
      </c>
      <c r="G19" s="147" t="str">
        <f>'DAY 1-2 FIX'!AS38</f>
        <v>MONTPELLIER (FRA)</v>
      </c>
    </row>
    <row r="20" spans="1:8" ht="12.75" customHeight="1">
      <c r="A20" s="141">
        <v>18</v>
      </c>
      <c r="B20" s="142"/>
      <c r="C20" s="146"/>
      <c r="D20" s="144" t="str">
        <f>'DAY 1-2 FIX'!AP39</f>
        <v>İZMİR BBSK (TUR)</v>
      </c>
      <c r="E20" s="118">
        <f>IF('DAY 1-2 FIX'!AQ39="","",'DAY 1-2 FIX'!AQ39)</f>
        <v>0</v>
      </c>
      <c r="F20" s="118">
        <f>IF('DAY 1-2 FIX'!AR39="","",'DAY 1-2 FIX'!AR39)</f>
        <v>1</v>
      </c>
      <c r="G20" s="147" t="str">
        <f>'DAY 1-2 FIX'!AS39</f>
        <v>WOLVERHAMPTON (ENG)</v>
      </c>
    </row>
    <row r="21" spans="1:8" ht="12.75" customHeight="1">
      <c r="A21" s="141">
        <v>19</v>
      </c>
      <c r="B21" s="142"/>
      <c r="C21" s="146"/>
      <c r="D21" s="144" t="str">
        <f>'DAY 1-2 FIX'!AP40</f>
        <v>ALTINORDU (TUR)</v>
      </c>
      <c r="E21" s="118">
        <f>IF('DAY 1-2 FIX'!AQ40="","",'DAY 1-2 FIX'!AQ40)</f>
        <v>0</v>
      </c>
      <c r="F21" s="118">
        <f>IF('DAY 1-2 FIX'!AR40="","",'DAY 1-2 FIX'!AR40)</f>
        <v>0</v>
      </c>
      <c r="G21" s="147" t="str">
        <f>'DAY 1-2 FIX'!AS40</f>
        <v>AKHİSAR (TUR)</v>
      </c>
    </row>
    <row r="22" spans="1:8" ht="12.75" customHeight="1">
      <c r="A22" s="141">
        <v>20</v>
      </c>
      <c r="B22" s="154"/>
      <c r="C22" s="155"/>
      <c r="D22" s="156" t="str">
        <f>'DAY 1-2 FIX'!AP41</f>
        <v>PARMA (ITA)</v>
      </c>
      <c r="E22" s="152"/>
      <c r="F22" s="152"/>
      <c r="G22" s="157" t="str">
        <f>'DAY 1-2 FIX'!AS41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FIX'!AP45</f>
        <v>MONTPELLIER (FRA)</v>
      </c>
      <c r="E23" s="118" t="str">
        <f>IF('DAY 1-2 FIX'!AQ45="","",'DAY 1-2 FIX'!AQ45)</f>
        <v/>
      </c>
      <c r="F23" s="118" t="str">
        <f>IF('DAY 1-2 FIX'!AR45="","",'DAY 1-2 FIX'!AR45)</f>
        <v/>
      </c>
      <c r="G23" s="147" t="str">
        <f>'DAY 1-2 FIX'!AS45</f>
        <v>PARMA (ITA)</v>
      </c>
    </row>
    <row r="24" spans="1:8" ht="12.75" customHeight="1">
      <c r="A24" s="141">
        <v>22</v>
      </c>
      <c r="B24" s="142"/>
      <c r="C24" s="146"/>
      <c r="D24" s="144" t="str">
        <f>'DAY 1-2 FIX'!AP46</f>
        <v>PSV (NED)</v>
      </c>
      <c r="E24" s="118" t="str">
        <f>IF('DAY 1-2 FIX'!AQ46="","",'DAY 1-2 FIX'!AQ46)</f>
        <v/>
      </c>
      <c r="F24" s="118" t="str">
        <f>IF('DAY 1-2 FIX'!AR46="","",'DAY 1-2 FIX'!AR46)</f>
        <v/>
      </c>
      <c r="G24" s="147" t="str">
        <f>'DAY 1-2 FIX'!AS46</f>
        <v>İZMİR BBSK (TUR)</v>
      </c>
    </row>
    <row r="25" spans="1:8" ht="12.75" customHeight="1">
      <c r="A25" s="141">
        <v>23</v>
      </c>
      <c r="B25" s="142"/>
      <c r="C25" s="146"/>
      <c r="D25" s="144" t="str">
        <f>'DAY 1-2 FIX'!AP47</f>
        <v>AKHİSAR (TUR)</v>
      </c>
      <c r="E25" s="118" t="str">
        <f>IF('DAY 1-2 FIX'!AQ47="","",'DAY 1-2 FIX'!AQ47)</f>
        <v/>
      </c>
      <c r="F25" s="118" t="str">
        <f>IF('DAY 1-2 FIX'!AR47="","",'DAY 1-2 FIX'!AR47)</f>
        <v/>
      </c>
      <c r="G25" s="147" t="str">
        <f>'DAY 1-2 FIX'!AS47</f>
        <v>ROSTOV (RUS)</v>
      </c>
    </row>
    <row r="26" spans="1:8" ht="12.75" customHeight="1">
      <c r="A26" s="141">
        <v>24</v>
      </c>
      <c r="B26" s="142"/>
      <c r="C26" s="145"/>
      <c r="D26" s="144" t="str">
        <f>'DAY 1-2 FIX'!AP48</f>
        <v>WOLVERHAMPTON (ENG)</v>
      </c>
      <c r="E26" s="118" t="str">
        <f>IF('DAY 1-2 FIX'!AQ48="","",'DAY 1-2 FIX'!AQ48)</f>
        <v/>
      </c>
      <c r="F26" s="118" t="str">
        <f>IF('DAY 1-2 FIX'!AR48="","",'DAY 1-2 FIX'!AR48)</f>
        <v/>
      </c>
      <c r="G26" s="147" t="str">
        <f>'DAY 1-2 FIX'!AS48</f>
        <v>ALTINORDU (TUR)</v>
      </c>
    </row>
    <row r="27" spans="1:8" ht="12.75" customHeight="1">
      <c r="A27" s="141">
        <v>25</v>
      </c>
      <c r="B27" s="149"/>
      <c r="C27" s="158"/>
      <c r="D27" s="151" t="str">
        <f>'DAY 1-2 FIX'!AP49</f>
        <v>PAOK (GRE)</v>
      </c>
      <c r="E27" s="152"/>
      <c r="F27" s="152"/>
      <c r="G27" s="153" t="str">
        <f>'DAY 1-2 FIX'!AS49</f>
        <v>BAY</v>
      </c>
    </row>
    <row r="28" spans="1:8" ht="12.75" customHeight="1">
      <c r="A28" s="141">
        <v>26</v>
      </c>
      <c r="B28" s="142"/>
      <c r="C28" s="146"/>
      <c r="D28" s="144" t="str">
        <f>'DAY 1-2 FIX'!AP51</f>
        <v>İZMİR BBSK (TUR)</v>
      </c>
      <c r="E28" s="118" t="str">
        <f>IF('DAY 1-2 FIX'!AQ51="","",'DAY 1-2 FIX'!AQ51)</f>
        <v/>
      </c>
      <c r="F28" s="118" t="str">
        <f>IF('DAY 1-2 FIX'!AR51="","",'DAY 1-2 FIX'!AR51)</f>
        <v/>
      </c>
      <c r="G28" s="147" t="str">
        <f>'DAY 1-2 FIX'!AS51</f>
        <v>PAOK (GRE)</v>
      </c>
    </row>
    <row r="29" spans="1:8" ht="12.75" customHeight="1">
      <c r="A29" s="141">
        <v>27</v>
      </c>
      <c r="B29" s="142"/>
      <c r="C29" s="146"/>
      <c r="D29" s="144" t="str">
        <f>'DAY 1-2 FIX'!AP52</f>
        <v>PARMA (ITA)</v>
      </c>
      <c r="E29" s="118" t="str">
        <f>IF('DAY 1-2 FIX'!AQ52="","",'DAY 1-2 FIX'!AQ52)</f>
        <v/>
      </c>
      <c r="F29" s="118" t="str">
        <f>IF('DAY 1-2 FIX'!AR52="","",'DAY 1-2 FIX'!AR52)</f>
        <v/>
      </c>
      <c r="G29" s="147" t="str">
        <f>'DAY 1-2 FIX'!AS52</f>
        <v>AKHİSAR (TUR)</v>
      </c>
    </row>
    <row r="30" spans="1:8" ht="12.75" customHeight="1">
      <c r="A30" s="141">
        <v>28</v>
      </c>
      <c r="B30" s="142"/>
      <c r="C30" s="145"/>
      <c r="D30" s="144" t="str">
        <f>'DAY 1-2 FIX'!AP53</f>
        <v>ALTINORDU (TUR)</v>
      </c>
      <c r="E30" s="118" t="str">
        <f>IF('DAY 1-2 FIX'!AQ53="","",'DAY 1-2 FIX'!AQ53)</f>
        <v/>
      </c>
      <c r="F30" s="118" t="str">
        <f>IF('DAY 1-2 FIX'!AR53="","",'DAY 1-2 FIX'!AR53)</f>
        <v/>
      </c>
      <c r="G30" s="147" t="str">
        <f>'DAY 1-2 FIX'!AS53</f>
        <v>PSV (NED)</v>
      </c>
    </row>
    <row r="31" spans="1:8" ht="12.75" customHeight="1">
      <c r="A31" s="141">
        <v>29</v>
      </c>
      <c r="B31" s="121"/>
      <c r="C31" s="116"/>
      <c r="D31" s="144" t="str">
        <f>'DAY 1-2 FIX'!AP54</f>
        <v>ROSTOV (RUS)</v>
      </c>
      <c r="E31" s="118" t="str">
        <f>IF('DAY 1-2 FIX'!AQ54="","",'DAY 1-2 FIX'!AQ54)</f>
        <v/>
      </c>
      <c r="F31" s="118" t="str">
        <f>IF('DAY 1-2 FIX'!AR54="","",'DAY 1-2 FIX'!AR54)</f>
        <v/>
      </c>
      <c r="G31" s="147" t="str">
        <f>'DAY 1-2 FIX'!AS54</f>
        <v>WOLVERHAMPTON (ENG)</v>
      </c>
    </row>
    <row r="32" spans="1:8" ht="12.75" customHeight="1">
      <c r="A32" s="141">
        <v>30</v>
      </c>
      <c r="B32" s="159"/>
      <c r="C32" s="150"/>
      <c r="D32" s="151" t="str">
        <f>'DAY 1-2 FIX'!AP55</f>
        <v>MONTPELLIER (FRA)</v>
      </c>
      <c r="E32" s="152"/>
      <c r="F32" s="152"/>
      <c r="G32" s="153" t="str">
        <f>'DAY 1-2 FIX'!AS55</f>
        <v>BAY</v>
      </c>
    </row>
    <row r="33" spans="1:8" ht="12.75" customHeight="1">
      <c r="A33" s="141">
        <v>31</v>
      </c>
      <c r="B33" s="122"/>
      <c r="C33" s="123"/>
      <c r="D33" s="117" t="str">
        <f>'DAY 1-2 FIX'!AP58</f>
        <v>AKHİSAR (TUR)</v>
      </c>
      <c r="E33" s="118" t="str">
        <f>IF('DAY 1-2 FIX'!AQ58="","",'DAY 1-2 FIX'!AQ58)</f>
        <v/>
      </c>
      <c r="F33" s="118" t="str">
        <f>IF('DAY 1-2 FIX'!AR58="","",'DAY 1-2 FIX'!AR58)</f>
        <v/>
      </c>
      <c r="G33" s="119" t="str">
        <f>'DAY 1-2 FIX'!AS58</f>
        <v>MONTPELLIER (FRA)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FIX'!AP59</f>
        <v>PAOK (GRE)</v>
      </c>
      <c r="E34" s="118" t="str">
        <f>IF('DAY 1-2 FIX'!AQ59="","",'DAY 1-2 FIX'!AQ59)</f>
        <v/>
      </c>
      <c r="F34" s="118" t="str">
        <f>IF('DAY 1-2 FIX'!AR59="","",'DAY 1-2 FIX'!AR59)</f>
        <v/>
      </c>
      <c r="G34" s="119" t="str">
        <f>'DAY 1-2 FIX'!AS59</f>
        <v>ALTINORDU (TUR)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FIX'!AP60</f>
        <v>WOLVERHAMPTON (ENG)</v>
      </c>
      <c r="E35" s="118" t="str">
        <f>IF('DAY 1-2 FIX'!AQ60="","",'DAY 1-2 FIX'!AQ60)</f>
        <v/>
      </c>
      <c r="F35" s="118" t="str">
        <f>IF('DAY 1-2 FIX'!AR60="","",'DAY 1-2 FIX'!AR60)</f>
        <v/>
      </c>
      <c r="G35" s="119" t="str">
        <f>'DAY 1-2 FIX'!AS60</f>
        <v>PARMA (ITA)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FIX'!AP61</f>
        <v>PSV (NED)</v>
      </c>
      <c r="E36" s="118" t="str">
        <f>IF('DAY 1-2 FIX'!AQ61="","",'DAY 1-2 FIX'!AQ61)</f>
        <v/>
      </c>
      <c r="F36" s="118" t="str">
        <f>IF('DAY 1-2 FIX'!AR61="","",'DAY 1-2 FIX'!AR61)</f>
        <v/>
      </c>
      <c r="G36" s="119" t="str">
        <f>'DAY 1-2 FIX'!AS61</f>
        <v>ROSTOV (RUS)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FIX'!AP62</f>
        <v>İZMİR BBSK (TUR)</v>
      </c>
      <c r="E37" s="152"/>
      <c r="F37" s="152"/>
      <c r="G37" s="153" t="str">
        <f>'DAY 1-2 FIX'!AS62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FIX'!AP64</f>
        <v>ALTINORDU (TUR)</v>
      </c>
      <c r="E38" s="118" t="str">
        <f>IF('DAY 1-2 FIX'!AQ64="","",'DAY 1-2 FIX'!AQ64)</f>
        <v/>
      </c>
      <c r="F38" s="118" t="str">
        <f>IF('DAY 1-2 FIX'!AR64="","",'DAY 1-2 FIX'!AR64)</f>
        <v/>
      </c>
      <c r="G38" s="119" t="str">
        <f>'DAY 1-2 FIX'!AS64</f>
        <v>İZMİR BBSK (TUR)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FIX'!AP65</f>
        <v>MONTPELLIER (FRA)</v>
      </c>
      <c r="E39" s="118" t="str">
        <f>IF('DAY 1-2 FIX'!AQ65="","",'DAY 1-2 FIX'!AQ65)</f>
        <v/>
      </c>
      <c r="F39" s="118" t="str">
        <f>IF('DAY 1-2 FIX'!AR65="","",'DAY 1-2 FIX'!AR65)</f>
        <v/>
      </c>
      <c r="G39" s="119" t="str">
        <f>'DAY 1-2 FIX'!AS65</f>
        <v>WOLVERHAMPTON (ENG)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FIX'!AP66</f>
        <v>ROSTOV (RUS)</v>
      </c>
      <c r="E40" s="118" t="str">
        <f>IF('DAY 1-2 FIX'!AQ66="","",'DAY 1-2 FIX'!AQ66)</f>
        <v/>
      </c>
      <c r="F40" s="118" t="str">
        <f>IF('DAY 1-2 FIX'!AR66="","",'DAY 1-2 FIX'!AR66)</f>
        <v/>
      </c>
      <c r="G40" s="119" t="str">
        <f>'DAY 1-2 FIX'!AS66</f>
        <v>PAOK (GRE)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FIX'!AP67</f>
        <v>PARMA (ITA)</v>
      </c>
      <c r="E41" s="118" t="str">
        <f>IF('DAY 1-2 FIX'!AQ67="","",'DAY 1-2 FIX'!AQ67)</f>
        <v/>
      </c>
      <c r="F41" s="118" t="str">
        <f>IF('DAY 1-2 FIX'!AR67="","",'DAY 1-2 FIX'!AR67)</f>
        <v/>
      </c>
      <c r="G41" s="119" t="str">
        <f>'DAY 1-2 FIX'!AS67</f>
        <v>PSV (NED)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FIX'!AP68</f>
        <v>AKHİSAR (TUR)</v>
      </c>
      <c r="E42" s="152"/>
      <c r="F42" s="152"/>
      <c r="G42" s="153" t="str">
        <f>'DAY 1-2 FIX'!AS68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FIX'!AP70</f>
        <v>WOLVERHAMPTON (ENG)</v>
      </c>
      <c r="E43" s="118" t="str">
        <f>IF('DAY 1-2 FIX'!AQ70="","",'DAY 1-2 FIX'!AQ70)</f>
        <v/>
      </c>
      <c r="F43" s="118" t="str">
        <f>IF('DAY 1-2 FIX'!AR70="","",'DAY 1-2 FIX'!AR70)</f>
        <v/>
      </c>
      <c r="G43" s="119" t="str">
        <f>'DAY 1-2 FIX'!AS70</f>
        <v>AKHİSAR (TUR)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FIX'!AP71</f>
        <v>İZMİR BBSK (TUR)</v>
      </c>
      <c r="E44" s="118" t="str">
        <f>IF('DAY 1-2 FIX'!AQ71="","",'DAY 1-2 FIX'!AQ71)</f>
        <v/>
      </c>
      <c r="F44" s="118" t="str">
        <f>IF('DAY 1-2 FIX'!AR71="","",'DAY 1-2 FIX'!AR71)</f>
        <v/>
      </c>
      <c r="G44" s="119" t="str">
        <f>'DAY 1-2 FIX'!AS71</f>
        <v>ROSTOV (RUS)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FIX'!AP72</f>
        <v>PSV (NED)</v>
      </c>
      <c r="E45" s="118" t="str">
        <f>IF('DAY 1-2 FIX'!AQ72="","",'DAY 1-2 FIX'!AQ72)</f>
        <v/>
      </c>
      <c r="F45" s="118" t="str">
        <f>IF('DAY 1-2 FIX'!AR72="","",'DAY 1-2 FIX'!AR72)</f>
        <v/>
      </c>
      <c r="G45" s="119" t="str">
        <f>'DAY 1-2 FIX'!AS72</f>
        <v>MONTPELLIER (FRA)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FIX'!AP73</f>
        <v>PAOK (GRE)</v>
      </c>
      <c r="E46" s="118" t="str">
        <f>IF('DAY 1-2 FIX'!AQ73="","",'DAY 1-2 FIX'!AQ73)</f>
        <v/>
      </c>
      <c r="F46" s="118" t="str">
        <f>IF('DAY 1-2 FIX'!AR73="","",'DAY 1-2 FIX'!AR73)</f>
        <v/>
      </c>
      <c r="G46" s="119" t="str">
        <f>'DAY 1-2 FIX'!AS73</f>
        <v>PARMA (ITA)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FIX'!AP74</f>
        <v>ALTINORDU (TUR)</v>
      </c>
      <c r="E47" s="152"/>
      <c r="F47" s="152"/>
      <c r="G47" s="153" t="str">
        <f>'DAY 1-2 FIX'!AS74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93" priority="24" stopIfTrue="1">
      <formula>ISBLANK(E37)</formula>
    </cfRule>
  </conditionalFormatting>
  <conditionalFormatting sqref="D33:D382">
    <cfRule type="expression" dxfId="92" priority="25" stopIfTrue="1">
      <formula>E33&gt;F33</formula>
    </cfRule>
  </conditionalFormatting>
  <conditionalFormatting sqref="G33:G382">
    <cfRule type="expression" dxfId="91" priority="26" stopIfTrue="1">
      <formula>F33&gt;E33</formula>
    </cfRule>
  </conditionalFormatting>
  <conditionalFormatting sqref="E3:F3">
    <cfRule type="expression" dxfId="90" priority="21" stopIfTrue="1">
      <formula>ISBLANK(E3)</formula>
    </cfRule>
  </conditionalFormatting>
  <conditionalFormatting sqref="D3:D28">
    <cfRule type="expression" dxfId="89" priority="22" stopIfTrue="1">
      <formula>E3&gt;F3</formula>
    </cfRule>
  </conditionalFormatting>
  <conditionalFormatting sqref="G3:G28">
    <cfRule type="expression" dxfId="88" priority="23" stopIfTrue="1">
      <formula>F3&gt;E3</formula>
    </cfRule>
  </conditionalFormatting>
  <conditionalFormatting sqref="D29:D32">
    <cfRule type="expression" dxfId="87" priority="20" stopIfTrue="1">
      <formula>E29&gt;F29</formula>
    </cfRule>
  </conditionalFormatting>
  <conditionalFormatting sqref="G29:G32">
    <cfRule type="expression" dxfId="86" priority="19" stopIfTrue="1">
      <formula>F29&gt;E29</formula>
    </cfRule>
  </conditionalFormatting>
  <conditionalFormatting sqref="E7:F7 E12:F12 E17:F17 E22:F22 E27:F27 E32:F32">
    <cfRule type="expression" dxfId="85" priority="18" stopIfTrue="1">
      <formula>ISBLANK(E7)</formula>
    </cfRule>
  </conditionalFormatting>
  <conditionalFormatting sqref="E4:F6">
    <cfRule type="expression" dxfId="84" priority="17" stopIfTrue="1">
      <formula>ISBLANK(E4)</formula>
    </cfRule>
  </conditionalFormatting>
  <conditionalFormatting sqref="E8:F8">
    <cfRule type="expression" dxfId="83" priority="16" stopIfTrue="1">
      <formula>ISBLANK(E8)</formula>
    </cfRule>
  </conditionalFormatting>
  <conditionalFormatting sqref="E9:F11">
    <cfRule type="expression" dxfId="82" priority="15" stopIfTrue="1">
      <formula>ISBLANK(E9)</formula>
    </cfRule>
  </conditionalFormatting>
  <conditionalFormatting sqref="E13:F13">
    <cfRule type="expression" dxfId="81" priority="14" stopIfTrue="1">
      <formula>ISBLANK(E13)</formula>
    </cfRule>
  </conditionalFormatting>
  <conditionalFormatting sqref="E14:F16">
    <cfRule type="expression" dxfId="80" priority="13" stopIfTrue="1">
      <formula>ISBLANK(E14)</formula>
    </cfRule>
  </conditionalFormatting>
  <conditionalFormatting sqref="E18:F18">
    <cfRule type="expression" dxfId="79" priority="12" stopIfTrue="1">
      <formula>ISBLANK(E18)</formula>
    </cfRule>
  </conditionalFormatting>
  <conditionalFormatting sqref="E19:F21">
    <cfRule type="expression" dxfId="78" priority="11" stopIfTrue="1">
      <formula>ISBLANK(E19)</formula>
    </cfRule>
  </conditionalFormatting>
  <conditionalFormatting sqref="E23:F23">
    <cfRule type="expression" dxfId="77" priority="10" stopIfTrue="1">
      <formula>ISBLANK(E23)</formula>
    </cfRule>
  </conditionalFormatting>
  <conditionalFormatting sqref="E24:F26">
    <cfRule type="expression" dxfId="76" priority="9" stopIfTrue="1">
      <formula>ISBLANK(E24)</formula>
    </cfRule>
  </conditionalFormatting>
  <conditionalFormatting sqref="E28:F28">
    <cfRule type="expression" dxfId="75" priority="8" stopIfTrue="1">
      <formula>ISBLANK(E28)</formula>
    </cfRule>
  </conditionalFormatting>
  <conditionalFormatting sqref="E29:F31">
    <cfRule type="expression" dxfId="74" priority="7" stopIfTrue="1">
      <formula>ISBLANK(E29)</formula>
    </cfRule>
  </conditionalFormatting>
  <conditionalFormatting sqref="E33:F33">
    <cfRule type="expression" dxfId="73" priority="6" stopIfTrue="1">
      <formula>ISBLANK(E33)</formula>
    </cfRule>
  </conditionalFormatting>
  <conditionalFormatting sqref="E34:F36">
    <cfRule type="expression" dxfId="72" priority="5" stopIfTrue="1">
      <formula>ISBLANK(E34)</formula>
    </cfRule>
  </conditionalFormatting>
  <conditionalFormatting sqref="E38:F38">
    <cfRule type="expression" dxfId="71" priority="4" stopIfTrue="1">
      <formula>ISBLANK(E38)</formula>
    </cfRule>
  </conditionalFormatting>
  <conditionalFormatting sqref="E39:F41">
    <cfRule type="expression" dxfId="70" priority="3" stopIfTrue="1">
      <formula>ISBLANK(E39)</formula>
    </cfRule>
  </conditionalFormatting>
  <conditionalFormatting sqref="E43:F43">
    <cfRule type="expression" dxfId="69" priority="2" stopIfTrue="1">
      <formula>ISBLANK(E43)</formula>
    </cfRule>
  </conditionalFormatting>
  <conditionalFormatting sqref="E44:F46">
    <cfRule type="expression" dxfId="68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J34" sqref="J34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(6)'!B$4:AC$27,2,FALSE),"")</f>
        <v>PARMA (ITA)</v>
      </c>
      <c r="D6" s="133">
        <f>IF($B6&lt;&gt;"",VLOOKUP($C6,'Setting (6)'!$C$4:$AC$27,COLUMN(),FALSE),"")</f>
        <v>3</v>
      </c>
      <c r="E6" s="133">
        <f>IF($B6&lt;&gt;"",VLOOKUP($C6,'Setting (6)'!$C$4:$AC$27,COLUMN(),FALSE),"")</f>
        <v>2</v>
      </c>
      <c r="F6" s="133">
        <f>IF($B6&lt;&gt;"",VLOOKUP($C6,'Setting (6)'!$C$4:$AC$27,COLUMN(),FALSE),"")</f>
        <v>1</v>
      </c>
      <c r="G6" s="133">
        <f>IF($B6&lt;&gt;"",VLOOKUP($C6,'Setting (6)'!$C$4:$AC$27,COLUMN(),FALSE),"")</f>
        <v>0</v>
      </c>
      <c r="H6" s="133">
        <f>IF($B6&lt;&gt;"",VLOOKUP($C6,'Setting (6)'!$C$4:$AC$27,COLUMN(),FALSE),"")</f>
        <v>6</v>
      </c>
      <c r="I6" s="133">
        <f>IF($B6&lt;&gt;"",VLOOKUP($C6,'Setting (6)'!$C$4:$AC$27,COLUMN(),FALSE),"")</f>
        <v>1</v>
      </c>
      <c r="J6" s="133">
        <f>IF($B6&lt;&gt;"",VLOOKUP($C6,'Setting (6)'!$C$4:$AC$27,COLUMN(),FALSE),"")</f>
        <v>5</v>
      </c>
      <c r="K6" s="134">
        <f>IF($B6&lt;&gt;"",VLOOKUP($C6,'Setting (6)'!$C$4:$AC$27,COLUMN(),FALSE),"")</f>
        <v>7</v>
      </c>
      <c r="L6" s="133">
        <f>IF($B6&lt;&gt;"",VLOOKUP($C6,'Setting (6)'!$C$4:$AC$27,COLUMN(),FALSE),"")</f>
        <v>2</v>
      </c>
      <c r="M6" s="133">
        <f>IF($B6&lt;&gt;"",VLOOKUP($C6,'Setting (6)'!$C$4:$AC$27,COLUMN(),FALSE),"")</f>
        <v>2</v>
      </c>
      <c r="N6" s="133">
        <f>IF($B6&lt;&gt;"",VLOOKUP($C6,'Setting (6)'!$C$4:$AC$27,COLUMN(),FALSE),"")</f>
        <v>0</v>
      </c>
      <c r="O6" s="133">
        <f>IF($B6&lt;&gt;"",VLOOKUP($C6,'Setting (6)'!$C$4:$AC$27,COLUMN(),FALSE),"")</f>
        <v>0</v>
      </c>
      <c r="P6" s="133">
        <f>IF($B6&lt;&gt;"",VLOOKUP($C6,'Setting (6)'!$C$4:$AC$27,COLUMN(),FALSE),"")</f>
        <v>5</v>
      </c>
      <c r="Q6" s="133">
        <f>IF($B6&lt;&gt;"",VLOOKUP($C6,'Setting (6)'!$C$4:$AC$27,COLUMN(),FALSE),"")</f>
        <v>0</v>
      </c>
      <c r="R6" s="133">
        <f>IF($B6&lt;&gt;"",VLOOKUP($C6,'Setting (6)'!$C$4:$AC$27,COLUMN(),FALSE),"")</f>
        <v>5</v>
      </c>
      <c r="S6" s="133">
        <f>IF($B6&lt;&gt;"",VLOOKUP($C6,'Setting (6)'!$C$4:$AC$27,COLUMN(),FALSE),"")</f>
        <v>6</v>
      </c>
      <c r="T6" s="133">
        <f>IF($B6&lt;&gt;"",VLOOKUP($C6,'Setting (6)'!$C$4:$AC$27,COLUMN(),FALSE),"")</f>
        <v>1</v>
      </c>
      <c r="U6" s="133">
        <f>IF($B6&lt;&gt;"",VLOOKUP($C6,'Setting (6)'!$C$4:$AC$27,COLUMN(),FALSE),"")</f>
        <v>0</v>
      </c>
      <c r="V6" s="133">
        <f>IF($B6&lt;&gt;"",VLOOKUP($C6,'Setting (6)'!$C$4:$AC$27,COLUMN(),FALSE),"")</f>
        <v>1</v>
      </c>
      <c r="W6" s="133">
        <f>IF($B6&lt;&gt;"",VLOOKUP($C6,'Setting (6)'!$C$4:$AC$27,COLUMN(),FALSE),"")</f>
        <v>0</v>
      </c>
      <c r="X6" s="133">
        <f>IF($B6&lt;&gt;"",VLOOKUP($C6,'Setting (6)'!$C$4:$AC$27,COLUMN(),FALSE),"")</f>
        <v>1</v>
      </c>
      <c r="Y6" s="133">
        <f>IF($B6&lt;&gt;"",VLOOKUP($C6,'Setting (6)'!$C$4:$AC$27,COLUMN(),FALSE),"")</f>
        <v>1</v>
      </c>
      <c r="Z6" s="133">
        <f>IF($B6&lt;&gt;"",VLOOKUP($C6,'Setting (6)'!$C$4:$AC$27,COLUMN(),FALSE),"")</f>
        <v>0</v>
      </c>
      <c r="AA6" s="133">
        <f>IF($B6&lt;&gt;"",VLOOKUP($C6,'Setting (6)'!$C$4:$AC$27,COLUMN(),FALSE),"")</f>
        <v>1</v>
      </c>
    </row>
    <row r="7" spans="2:27">
      <c r="B7" s="132">
        <f>IF(B6&lt;&gt;"",IF(B6='Initial Setup (6)'!$B$2,"",B6+1),"")</f>
        <v>2</v>
      </c>
      <c r="C7" s="130" t="str">
        <f>IF(B7&lt;&gt;"",VLOOKUP(B7,'Setting (6)'!B$4:AC$27,2,FALSE),"")</f>
        <v>AKHİSAR (TUR)</v>
      </c>
      <c r="D7" s="133">
        <f>IF($B7&lt;&gt;"",VLOOKUP($C7,'Setting (6)'!$C$4:$AC$27,COLUMN(),FALSE),"")</f>
        <v>4</v>
      </c>
      <c r="E7" s="133">
        <f>IF($B7&lt;&gt;"",VLOOKUP($C7,'Setting (6)'!$C$4:$AC$27,COLUMN(),FALSE),"")</f>
        <v>2</v>
      </c>
      <c r="F7" s="133">
        <f>IF($B7&lt;&gt;"",VLOOKUP($C7,'Setting (6)'!$C$4:$AC$27,COLUMN(),FALSE),"")</f>
        <v>1</v>
      </c>
      <c r="G7" s="133">
        <f>IF($B7&lt;&gt;"",VLOOKUP($C7,'Setting (6)'!$C$4:$AC$27,COLUMN(),FALSE),"")</f>
        <v>1</v>
      </c>
      <c r="H7" s="133">
        <f>IF($B7&lt;&gt;"",VLOOKUP($C7,'Setting (6)'!$C$4:$AC$27,COLUMN(),FALSE),"")</f>
        <v>6</v>
      </c>
      <c r="I7" s="133">
        <f>IF($B7&lt;&gt;"",VLOOKUP($C7,'Setting (6)'!$C$4:$AC$27,COLUMN(),FALSE),"")</f>
        <v>5</v>
      </c>
      <c r="J7" s="133">
        <f>IF($B7&lt;&gt;"",VLOOKUP($C7,'Setting (6)'!$C$4:$AC$27,COLUMN(),FALSE),"")</f>
        <v>1</v>
      </c>
      <c r="K7" s="134">
        <f>IF($B7&lt;&gt;"",VLOOKUP($C7,'Setting (6)'!$C$4:$AC$27,COLUMN(),FALSE),"")</f>
        <v>7</v>
      </c>
      <c r="L7" s="133">
        <f>IF($B7&lt;&gt;"",VLOOKUP($C7,'Setting (6)'!$C$4:$AC$27,COLUMN(),FALSE),"")</f>
        <v>2</v>
      </c>
      <c r="M7" s="133">
        <f>IF($B7&lt;&gt;"",VLOOKUP($C7,'Setting (6)'!$C$4:$AC$27,COLUMN(),FALSE),"")</f>
        <v>1</v>
      </c>
      <c r="N7" s="133">
        <f>IF($B7&lt;&gt;"",VLOOKUP($C7,'Setting (6)'!$C$4:$AC$27,COLUMN(),FALSE),"")</f>
        <v>0</v>
      </c>
      <c r="O7" s="133">
        <f>IF($B7&lt;&gt;"",VLOOKUP($C7,'Setting (6)'!$C$4:$AC$27,COLUMN(),FALSE),"")</f>
        <v>1</v>
      </c>
      <c r="P7" s="133">
        <f>IF($B7&lt;&gt;"",VLOOKUP($C7,'Setting (6)'!$C$4:$AC$27,COLUMN(),FALSE),"")</f>
        <v>5</v>
      </c>
      <c r="Q7" s="133">
        <f>IF($B7&lt;&gt;"",VLOOKUP($C7,'Setting (6)'!$C$4:$AC$27,COLUMN(),FALSE),"")</f>
        <v>5</v>
      </c>
      <c r="R7" s="133">
        <f>IF($B7&lt;&gt;"",VLOOKUP($C7,'Setting (6)'!$C$4:$AC$27,COLUMN(),FALSE),"")</f>
        <v>0</v>
      </c>
      <c r="S7" s="133">
        <f>IF($B7&lt;&gt;"",VLOOKUP($C7,'Setting (6)'!$C$4:$AC$27,COLUMN(),FALSE),"")</f>
        <v>3</v>
      </c>
      <c r="T7" s="133">
        <f>IF($B7&lt;&gt;"",VLOOKUP($C7,'Setting (6)'!$C$4:$AC$27,COLUMN(),FALSE),"")</f>
        <v>2</v>
      </c>
      <c r="U7" s="133">
        <f>IF($B7&lt;&gt;"",VLOOKUP($C7,'Setting (6)'!$C$4:$AC$27,COLUMN(),FALSE),"")</f>
        <v>1</v>
      </c>
      <c r="V7" s="133">
        <f>IF($B7&lt;&gt;"",VLOOKUP($C7,'Setting (6)'!$C$4:$AC$27,COLUMN(),FALSE),"")</f>
        <v>1</v>
      </c>
      <c r="W7" s="133">
        <f>IF($B7&lt;&gt;"",VLOOKUP($C7,'Setting (6)'!$C$4:$AC$27,COLUMN(),FALSE),"")</f>
        <v>0</v>
      </c>
      <c r="X7" s="133">
        <f>IF($B7&lt;&gt;"",VLOOKUP($C7,'Setting (6)'!$C$4:$AC$27,COLUMN(),FALSE),"")</f>
        <v>1</v>
      </c>
      <c r="Y7" s="133">
        <f>IF($B7&lt;&gt;"",VLOOKUP($C7,'Setting (6)'!$C$4:$AC$27,COLUMN(),FALSE),"")</f>
        <v>0</v>
      </c>
      <c r="Z7" s="133">
        <f>IF($B7&lt;&gt;"",VLOOKUP($C7,'Setting (6)'!$C$4:$AC$27,COLUMN(),FALSE),"")</f>
        <v>1</v>
      </c>
      <c r="AA7" s="133">
        <f>IF($B7&lt;&gt;"",VLOOKUP($C7,'Setting (6)'!$C$4:$AC$27,COLUMN(),FALSE),"")</f>
        <v>4</v>
      </c>
    </row>
    <row r="8" spans="2:27">
      <c r="B8" s="132">
        <f>IF(B7&lt;&gt;"",IF(B7='Initial Setup (6)'!$B$2,"",B7+1),"")</f>
        <v>3</v>
      </c>
      <c r="C8" s="130" t="str">
        <f>IF(B8&lt;&gt;"",VLOOKUP(B8,'Setting (6)'!B$4:AC$27,2,FALSE),"")</f>
        <v>PAOK (GRE)</v>
      </c>
      <c r="D8" s="133">
        <f>IF($B8&lt;&gt;"",VLOOKUP($C8,'Setting (6)'!$C$4:$AC$27,COLUMN(),FALSE),"")</f>
        <v>4</v>
      </c>
      <c r="E8" s="133">
        <f>IF($B8&lt;&gt;"",VLOOKUP($C8,'Setting (6)'!$C$4:$AC$27,COLUMN(),FALSE),"")</f>
        <v>2</v>
      </c>
      <c r="F8" s="133">
        <f>IF($B8&lt;&gt;"",VLOOKUP($C8,'Setting (6)'!$C$4:$AC$27,COLUMN(),FALSE),"")</f>
        <v>1</v>
      </c>
      <c r="G8" s="133">
        <f>IF($B8&lt;&gt;"",VLOOKUP($C8,'Setting (6)'!$C$4:$AC$27,COLUMN(),FALSE),"")</f>
        <v>1</v>
      </c>
      <c r="H8" s="133">
        <f>IF($B8&lt;&gt;"",VLOOKUP($C8,'Setting (6)'!$C$4:$AC$27,COLUMN(),FALSE),"")</f>
        <v>2</v>
      </c>
      <c r="I8" s="133">
        <f>IF($B8&lt;&gt;"",VLOOKUP($C8,'Setting (6)'!$C$4:$AC$27,COLUMN(),FALSE),"")</f>
        <v>1</v>
      </c>
      <c r="J8" s="133">
        <f>IF($B8&lt;&gt;"",VLOOKUP($C8,'Setting (6)'!$C$4:$AC$27,COLUMN(),FALSE),"")</f>
        <v>1</v>
      </c>
      <c r="K8" s="134">
        <f>IF($B8&lt;&gt;"",VLOOKUP($C8,'Setting (6)'!$C$4:$AC$27,COLUMN(),FALSE),"")</f>
        <v>7</v>
      </c>
      <c r="L8" s="133">
        <f>IF($B8&lt;&gt;"",VLOOKUP($C8,'Setting (6)'!$C$4:$AC$27,COLUMN(),FALSE),"")</f>
        <v>2</v>
      </c>
      <c r="M8" s="133">
        <f>IF($B8&lt;&gt;"",VLOOKUP($C8,'Setting (6)'!$C$4:$AC$27,COLUMN(),FALSE),"")</f>
        <v>1</v>
      </c>
      <c r="N8" s="133">
        <f>IF($B8&lt;&gt;"",VLOOKUP($C8,'Setting (6)'!$C$4:$AC$27,COLUMN(),FALSE),"")</f>
        <v>0</v>
      </c>
      <c r="O8" s="133">
        <f>IF($B8&lt;&gt;"",VLOOKUP($C8,'Setting (6)'!$C$4:$AC$27,COLUMN(),FALSE),"")</f>
        <v>1</v>
      </c>
      <c r="P8" s="133">
        <f>IF($B8&lt;&gt;"",VLOOKUP($C8,'Setting (6)'!$C$4:$AC$27,COLUMN(),FALSE),"")</f>
        <v>1</v>
      </c>
      <c r="Q8" s="133">
        <f>IF($B8&lt;&gt;"",VLOOKUP($C8,'Setting (6)'!$C$4:$AC$27,COLUMN(),FALSE),"")</f>
        <v>1</v>
      </c>
      <c r="R8" s="133">
        <f>IF($B8&lt;&gt;"",VLOOKUP($C8,'Setting (6)'!$C$4:$AC$27,COLUMN(),FALSE),"")</f>
        <v>0</v>
      </c>
      <c r="S8" s="133">
        <f>IF($B8&lt;&gt;"",VLOOKUP($C8,'Setting (6)'!$C$4:$AC$27,COLUMN(),FALSE),"")</f>
        <v>3</v>
      </c>
      <c r="T8" s="133">
        <f>IF($B8&lt;&gt;"",VLOOKUP($C8,'Setting (6)'!$C$4:$AC$27,COLUMN(),FALSE),"")</f>
        <v>2</v>
      </c>
      <c r="U8" s="133">
        <f>IF($B8&lt;&gt;"",VLOOKUP($C8,'Setting (6)'!$C$4:$AC$27,COLUMN(),FALSE),"")</f>
        <v>1</v>
      </c>
      <c r="V8" s="133">
        <f>IF($B8&lt;&gt;"",VLOOKUP($C8,'Setting (6)'!$C$4:$AC$27,COLUMN(),FALSE),"")</f>
        <v>1</v>
      </c>
      <c r="W8" s="133">
        <f>IF($B8&lt;&gt;"",VLOOKUP($C8,'Setting (6)'!$C$4:$AC$27,COLUMN(),FALSE),"")</f>
        <v>0</v>
      </c>
      <c r="X8" s="133">
        <f>IF($B8&lt;&gt;"",VLOOKUP($C8,'Setting (6)'!$C$4:$AC$27,COLUMN(),FALSE),"")</f>
        <v>1</v>
      </c>
      <c r="Y8" s="133">
        <f>IF($B8&lt;&gt;"",VLOOKUP($C8,'Setting (6)'!$C$4:$AC$27,COLUMN(),FALSE),"")</f>
        <v>0</v>
      </c>
      <c r="Z8" s="133">
        <f>IF($B8&lt;&gt;"",VLOOKUP($C8,'Setting (6)'!$C$4:$AC$27,COLUMN(),FALSE),"")</f>
        <v>1</v>
      </c>
      <c r="AA8" s="133">
        <f>IF($B8&lt;&gt;"",VLOOKUP($C8,'Setting (6)'!$C$4:$AC$27,COLUMN(),FALSE),"")</f>
        <v>4</v>
      </c>
    </row>
    <row r="9" spans="2:27">
      <c r="B9" s="132">
        <f>IF(B8&lt;&gt;"",IF(B8='Initial Setup (6)'!$B$2,"",B8+1),"")</f>
        <v>4</v>
      </c>
      <c r="C9" s="130" t="str">
        <f>IF(B9&lt;&gt;"",VLOOKUP(B9,'Setting (6)'!B$4:AC$27,2,FALSE),"")</f>
        <v>PSV (NED)</v>
      </c>
      <c r="D9" s="133">
        <f>IF($B9&lt;&gt;"",VLOOKUP($C9,'Setting (6)'!$C$4:$AC$27,COLUMN(),FALSE),"")</f>
        <v>3</v>
      </c>
      <c r="E9" s="133">
        <f>IF($B9&lt;&gt;"",VLOOKUP($C9,'Setting (6)'!$C$4:$AC$27,COLUMN(),FALSE),"")</f>
        <v>2</v>
      </c>
      <c r="F9" s="133">
        <f>IF($B9&lt;&gt;"",VLOOKUP($C9,'Setting (6)'!$C$4:$AC$27,COLUMN(),FALSE),"")</f>
        <v>0</v>
      </c>
      <c r="G9" s="133">
        <f>IF($B9&lt;&gt;"",VLOOKUP($C9,'Setting (6)'!$C$4:$AC$27,COLUMN(),FALSE),"")</f>
        <v>1</v>
      </c>
      <c r="H9" s="133">
        <f>IF($B9&lt;&gt;"",VLOOKUP($C9,'Setting (6)'!$C$4:$AC$27,COLUMN(),FALSE),"")</f>
        <v>7</v>
      </c>
      <c r="I9" s="133">
        <f>IF($B9&lt;&gt;"",VLOOKUP($C9,'Setting (6)'!$C$4:$AC$27,COLUMN(),FALSE),"")</f>
        <v>1</v>
      </c>
      <c r="J9" s="133">
        <f>IF($B9&lt;&gt;"",VLOOKUP($C9,'Setting (6)'!$C$4:$AC$27,COLUMN(),FALSE),"")</f>
        <v>6</v>
      </c>
      <c r="K9" s="134">
        <f>IF($B9&lt;&gt;"",VLOOKUP($C9,'Setting (6)'!$C$4:$AC$27,COLUMN(),FALSE),"")</f>
        <v>6</v>
      </c>
      <c r="L9" s="133">
        <f>IF($B9&lt;&gt;"",VLOOKUP($C9,'Setting (6)'!$C$4:$AC$27,COLUMN(),FALSE),"")</f>
        <v>1</v>
      </c>
      <c r="M9" s="133">
        <f>IF($B9&lt;&gt;"",VLOOKUP($C9,'Setting (6)'!$C$4:$AC$27,COLUMN(),FALSE),"")</f>
        <v>1</v>
      </c>
      <c r="N9" s="133">
        <f>IF($B9&lt;&gt;"",VLOOKUP($C9,'Setting (6)'!$C$4:$AC$27,COLUMN(),FALSE),"")</f>
        <v>0</v>
      </c>
      <c r="O9" s="133">
        <f>IF($B9&lt;&gt;"",VLOOKUP($C9,'Setting (6)'!$C$4:$AC$27,COLUMN(),FALSE),"")</f>
        <v>0</v>
      </c>
      <c r="P9" s="133">
        <f>IF($B9&lt;&gt;"",VLOOKUP($C9,'Setting (6)'!$C$4:$AC$27,COLUMN(),FALSE),"")</f>
        <v>2</v>
      </c>
      <c r="Q9" s="133">
        <f>IF($B9&lt;&gt;"",VLOOKUP($C9,'Setting (6)'!$C$4:$AC$27,COLUMN(),FALSE),"")</f>
        <v>0</v>
      </c>
      <c r="R9" s="133">
        <f>IF($B9&lt;&gt;"",VLOOKUP($C9,'Setting (6)'!$C$4:$AC$27,COLUMN(),FALSE),"")</f>
        <v>2</v>
      </c>
      <c r="S9" s="133">
        <f>IF($B9&lt;&gt;"",VLOOKUP($C9,'Setting (6)'!$C$4:$AC$27,COLUMN(),FALSE),"")</f>
        <v>3</v>
      </c>
      <c r="T9" s="133">
        <f>IF($B9&lt;&gt;"",VLOOKUP($C9,'Setting (6)'!$C$4:$AC$27,COLUMN(),FALSE),"")</f>
        <v>2</v>
      </c>
      <c r="U9" s="133">
        <f>IF($B9&lt;&gt;"",VLOOKUP($C9,'Setting (6)'!$C$4:$AC$27,COLUMN(),FALSE),"")</f>
        <v>1</v>
      </c>
      <c r="V9" s="133">
        <f>IF($B9&lt;&gt;"",VLOOKUP($C9,'Setting (6)'!$C$4:$AC$27,COLUMN(),FALSE),"")</f>
        <v>0</v>
      </c>
      <c r="W9" s="133">
        <f>IF($B9&lt;&gt;"",VLOOKUP($C9,'Setting (6)'!$C$4:$AC$27,COLUMN(),FALSE),"")</f>
        <v>1</v>
      </c>
      <c r="X9" s="133">
        <f>IF($B9&lt;&gt;"",VLOOKUP($C9,'Setting (6)'!$C$4:$AC$27,COLUMN(),FALSE),"")</f>
        <v>5</v>
      </c>
      <c r="Y9" s="133">
        <f>IF($B9&lt;&gt;"",VLOOKUP($C9,'Setting (6)'!$C$4:$AC$27,COLUMN(),FALSE),"")</f>
        <v>1</v>
      </c>
      <c r="Z9" s="133">
        <f>IF($B9&lt;&gt;"",VLOOKUP($C9,'Setting (6)'!$C$4:$AC$27,COLUMN(),FALSE),"")</f>
        <v>4</v>
      </c>
      <c r="AA9" s="133">
        <f>IF($B9&lt;&gt;"",VLOOKUP($C9,'Setting (6)'!$C$4:$AC$27,COLUMN(),FALSE),"")</f>
        <v>3</v>
      </c>
    </row>
    <row r="10" spans="2:27">
      <c r="B10" s="132">
        <f>IF(B9&lt;&gt;"",IF(B9='Initial Setup (6)'!$B$2,"",B9+1),"")</f>
        <v>5</v>
      </c>
      <c r="C10" s="130" t="str">
        <f>IF(B10&lt;&gt;"",VLOOKUP(B10,'Setting (6)'!B$4:AC$27,2,FALSE),"")</f>
        <v>ALTINORDU (TUR)</v>
      </c>
      <c r="D10" s="133">
        <f>IF($B10&lt;&gt;"",VLOOKUP($C10,'Setting (6)'!$C$4:$AC$27,COLUMN(),FALSE),"")</f>
        <v>4</v>
      </c>
      <c r="E10" s="133">
        <f>IF($B10&lt;&gt;"",VLOOKUP($C10,'Setting (6)'!$C$4:$AC$27,COLUMN(),FALSE),"")</f>
        <v>1</v>
      </c>
      <c r="F10" s="133">
        <f>IF($B10&lt;&gt;"",VLOOKUP($C10,'Setting (6)'!$C$4:$AC$27,COLUMN(),FALSE),"")</f>
        <v>3</v>
      </c>
      <c r="G10" s="133">
        <f>IF($B10&lt;&gt;"",VLOOKUP($C10,'Setting (6)'!$C$4:$AC$27,COLUMN(),FALSE),"")</f>
        <v>0</v>
      </c>
      <c r="H10" s="133">
        <f>IF($B10&lt;&gt;"",VLOOKUP($C10,'Setting (6)'!$C$4:$AC$27,COLUMN(),FALSE),"")</f>
        <v>4</v>
      </c>
      <c r="I10" s="133">
        <f>IF($B10&lt;&gt;"",VLOOKUP($C10,'Setting (6)'!$C$4:$AC$27,COLUMN(),FALSE),"")</f>
        <v>1</v>
      </c>
      <c r="J10" s="133">
        <f>IF($B10&lt;&gt;"",VLOOKUP($C10,'Setting (6)'!$C$4:$AC$27,COLUMN(),FALSE),"")</f>
        <v>3</v>
      </c>
      <c r="K10" s="134">
        <f>IF($B10&lt;&gt;"",VLOOKUP($C10,'Setting (6)'!$C$4:$AC$27,COLUMN(),FALSE),"")</f>
        <v>6</v>
      </c>
      <c r="L10" s="133">
        <f>IF($B10&lt;&gt;"",VLOOKUP($C10,'Setting (6)'!$C$4:$AC$27,COLUMN(),FALSE),"")</f>
        <v>2</v>
      </c>
      <c r="M10" s="133">
        <f>IF($B10&lt;&gt;"",VLOOKUP($C10,'Setting (6)'!$C$4:$AC$27,COLUMN(),FALSE),"")</f>
        <v>0</v>
      </c>
      <c r="N10" s="133">
        <f>IF($B10&lt;&gt;"",VLOOKUP($C10,'Setting (6)'!$C$4:$AC$27,COLUMN(),FALSE),"")</f>
        <v>2</v>
      </c>
      <c r="O10" s="133">
        <f>IF($B10&lt;&gt;"",VLOOKUP($C10,'Setting (6)'!$C$4:$AC$27,COLUMN(),FALSE),"")</f>
        <v>0</v>
      </c>
      <c r="P10" s="133">
        <f>IF($B10&lt;&gt;"",VLOOKUP($C10,'Setting (6)'!$C$4:$AC$27,COLUMN(),FALSE),"")</f>
        <v>1</v>
      </c>
      <c r="Q10" s="133">
        <f>IF($B10&lt;&gt;"",VLOOKUP($C10,'Setting (6)'!$C$4:$AC$27,COLUMN(),FALSE),"")</f>
        <v>1</v>
      </c>
      <c r="R10" s="133">
        <f>IF($B10&lt;&gt;"",VLOOKUP($C10,'Setting (6)'!$C$4:$AC$27,COLUMN(),FALSE),"")</f>
        <v>0</v>
      </c>
      <c r="S10" s="133">
        <f>IF($B10&lt;&gt;"",VLOOKUP($C10,'Setting (6)'!$C$4:$AC$27,COLUMN(),FALSE),"")</f>
        <v>2</v>
      </c>
      <c r="T10" s="133">
        <f>IF($B10&lt;&gt;"",VLOOKUP($C10,'Setting (6)'!$C$4:$AC$27,COLUMN(),FALSE),"")</f>
        <v>2</v>
      </c>
      <c r="U10" s="133">
        <f>IF($B10&lt;&gt;"",VLOOKUP($C10,'Setting (6)'!$C$4:$AC$27,COLUMN(),FALSE),"")</f>
        <v>1</v>
      </c>
      <c r="V10" s="133">
        <f>IF($B10&lt;&gt;"",VLOOKUP($C10,'Setting (6)'!$C$4:$AC$27,COLUMN(),FALSE),"")</f>
        <v>1</v>
      </c>
      <c r="W10" s="133">
        <f>IF($B10&lt;&gt;"",VLOOKUP($C10,'Setting (6)'!$C$4:$AC$27,COLUMN(),FALSE),"")</f>
        <v>0</v>
      </c>
      <c r="X10" s="133">
        <f>IF($B10&lt;&gt;"",VLOOKUP($C10,'Setting (6)'!$C$4:$AC$27,COLUMN(),FALSE),"")</f>
        <v>3</v>
      </c>
      <c r="Y10" s="133">
        <f>IF($B10&lt;&gt;"",VLOOKUP($C10,'Setting (6)'!$C$4:$AC$27,COLUMN(),FALSE),"")</f>
        <v>0</v>
      </c>
      <c r="Z10" s="133">
        <f>IF($B10&lt;&gt;"",VLOOKUP($C10,'Setting (6)'!$C$4:$AC$27,COLUMN(),FALSE),"")</f>
        <v>3</v>
      </c>
      <c r="AA10" s="133">
        <f>IF($B10&lt;&gt;"",VLOOKUP($C10,'Setting (6)'!$C$4:$AC$27,COLUMN(),FALSE),"")</f>
        <v>4</v>
      </c>
    </row>
    <row r="11" spans="2:27">
      <c r="B11" s="132">
        <f>IF(B10&lt;&gt;"",IF(B10='Initial Setup (6)'!$B$2,"",B10+1),"")</f>
        <v>6</v>
      </c>
      <c r="C11" s="130" t="str">
        <f>IF(B11&lt;&gt;"",VLOOKUP(B11,'Setting (6)'!B$4:AC$27,2,FALSE),"")</f>
        <v>MONTPELLIER (FRA)</v>
      </c>
      <c r="D11" s="133">
        <f>IF($B11&lt;&gt;"",VLOOKUP($C11,'Setting (6)'!$C$4:$AC$27,COLUMN(),FALSE),"")</f>
        <v>4</v>
      </c>
      <c r="E11" s="133">
        <f>IF($B11&lt;&gt;"",VLOOKUP($C11,'Setting (6)'!$C$4:$AC$27,COLUMN(),FALSE),"")</f>
        <v>1</v>
      </c>
      <c r="F11" s="133">
        <f>IF($B11&lt;&gt;"",VLOOKUP($C11,'Setting (6)'!$C$4:$AC$27,COLUMN(),FALSE),"")</f>
        <v>3</v>
      </c>
      <c r="G11" s="133">
        <f>IF($B11&lt;&gt;"",VLOOKUP($C11,'Setting (6)'!$C$4:$AC$27,COLUMN(),FALSE),"")</f>
        <v>0</v>
      </c>
      <c r="H11" s="133">
        <f>IF($B11&lt;&gt;"",VLOOKUP($C11,'Setting (6)'!$C$4:$AC$27,COLUMN(),FALSE),"")</f>
        <v>1</v>
      </c>
      <c r="I11" s="133">
        <f>IF($B11&lt;&gt;"",VLOOKUP($C11,'Setting (6)'!$C$4:$AC$27,COLUMN(),FALSE),"")</f>
        <v>0</v>
      </c>
      <c r="J11" s="133">
        <f>IF($B11&lt;&gt;"",VLOOKUP($C11,'Setting (6)'!$C$4:$AC$27,COLUMN(),FALSE),"")</f>
        <v>1</v>
      </c>
      <c r="K11" s="134">
        <f>IF($B11&lt;&gt;"",VLOOKUP($C11,'Setting (6)'!$C$4:$AC$27,COLUMN(),FALSE),"")</f>
        <v>6</v>
      </c>
      <c r="L11" s="133">
        <f>IF($B11&lt;&gt;"",VLOOKUP($C11,'Setting (6)'!$C$4:$AC$27,COLUMN(),FALSE),"")</f>
        <v>2</v>
      </c>
      <c r="M11" s="133">
        <f>IF($B11&lt;&gt;"",VLOOKUP($C11,'Setting (6)'!$C$4:$AC$27,COLUMN(),FALSE),"")</f>
        <v>0</v>
      </c>
      <c r="N11" s="133">
        <f>IF($B11&lt;&gt;"",VLOOKUP($C11,'Setting (6)'!$C$4:$AC$27,COLUMN(),FALSE),"")</f>
        <v>2</v>
      </c>
      <c r="O11" s="133">
        <f>IF($B11&lt;&gt;"",VLOOKUP($C11,'Setting (6)'!$C$4:$AC$27,COLUMN(),FALSE),"")</f>
        <v>0</v>
      </c>
      <c r="P11" s="133">
        <f>IF($B11&lt;&gt;"",VLOOKUP($C11,'Setting (6)'!$C$4:$AC$27,COLUMN(),FALSE),"")</f>
        <v>0</v>
      </c>
      <c r="Q11" s="133">
        <f>IF($B11&lt;&gt;"",VLOOKUP($C11,'Setting (6)'!$C$4:$AC$27,COLUMN(),FALSE),"")</f>
        <v>0</v>
      </c>
      <c r="R11" s="133">
        <f>IF($B11&lt;&gt;"",VLOOKUP($C11,'Setting (6)'!$C$4:$AC$27,COLUMN(),FALSE),"")</f>
        <v>0</v>
      </c>
      <c r="S11" s="133">
        <f>IF($B11&lt;&gt;"",VLOOKUP($C11,'Setting (6)'!$C$4:$AC$27,COLUMN(),FALSE),"")</f>
        <v>2</v>
      </c>
      <c r="T11" s="133">
        <f>IF($B11&lt;&gt;"",VLOOKUP($C11,'Setting (6)'!$C$4:$AC$27,COLUMN(),FALSE),"")</f>
        <v>2</v>
      </c>
      <c r="U11" s="133">
        <f>IF($B11&lt;&gt;"",VLOOKUP($C11,'Setting (6)'!$C$4:$AC$27,COLUMN(),FALSE),"")</f>
        <v>1</v>
      </c>
      <c r="V11" s="133">
        <f>IF($B11&lt;&gt;"",VLOOKUP($C11,'Setting (6)'!$C$4:$AC$27,COLUMN(),FALSE),"")</f>
        <v>1</v>
      </c>
      <c r="W11" s="133">
        <f>IF($B11&lt;&gt;"",VLOOKUP($C11,'Setting (6)'!$C$4:$AC$27,COLUMN(),FALSE),"")</f>
        <v>0</v>
      </c>
      <c r="X11" s="133">
        <f>IF($B11&lt;&gt;"",VLOOKUP($C11,'Setting (6)'!$C$4:$AC$27,COLUMN(),FALSE),"")</f>
        <v>1</v>
      </c>
      <c r="Y11" s="133">
        <f>IF($B11&lt;&gt;"",VLOOKUP($C11,'Setting (6)'!$C$4:$AC$27,COLUMN(),FALSE),"")</f>
        <v>0</v>
      </c>
      <c r="Z11" s="133">
        <f>IF($B11&lt;&gt;"",VLOOKUP($C11,'Setting (6)'!$C$4:$AC$27,COLUMN(),FALSE),"")</f>
        <v>1</v>
      </c>
      <c r="AA11" s="133">
        <f>IF($B11&lt;&gt;"",VLOOKUP($C11,'Setting (6)'!$C$4:$AC$27,COLUMN(),FALSE),"")</f>
        <v>4</v>
      </c>
    </row>
    <row r="12" spans="2:27">
      <c r="B12" s="132">
        <f>IF(B11&lt;&gt;"",IF(B11='Initial Setup (6)'!$B$2,"",B11+1),"")</f>
        <v>7</v>
      </c>
      <c r="C12" s="130" t="str">
        <f>IF(B12&lt;&gt;"",VLOOKUP(B12,'Setting (6)'!B$4:AC$27,2,FALSE),"")</f>
        <v>WOLVERHAMPTON (ENG)</v>
      </c>
      <c r="D12" s="133">
        <f>IF($B12&lt;&gt;"",VLOOKUP($C12,'Setting (6)'!$C$4:$AC$27,COLUMN(),FALSE),"")</f>
        <v>3</v>
      </c>
      <c r="E12" s="133">
        <f>IF($B12&lt;&gt;"",VLOOKUP($C12,'Setting (6)'!$C$4:$AC$27,COLUMN(),FALSE),"")</f>
        <v>1</v>
      </c>
      <c r="F12" s="133">
        <f>IF($B12&lt;&gt;"",VLOOKUP($C12,'Setting (6)'!$C$4:$AC$27,COLUMN(),FALSE),"")</f>
        <v>0</v>
      </c>
      <c r="G12" s="133">
        <f>IF($B12&lt;&gt;"",VLOOKUP($C12,'Setting (6)'!$C$4:$AC$27,COLUMN(),FALSE),"")</f>
        <v>2</v>
      </c>
      <c r="H12" s="133">
        <f>IF($B12&lt;&gt;"",VLOOKUP($C12,'Setting (6)'!$C$4:$AC$27,COLUMN(),FALSE),"")</f>
        <v>1</v>
      </c>
      <c r="I12" s="133">
        <f>IF($B12&lt;&gt;"",VLOOKUP($C12,'Setting (6)'!$C$4:$AC$27,COLUMN(),FALSE),"")</f>
        <v>3</v>
      </c>
      <c r="J12" s="133">
        <f>IF($B12&lt;&gt;"",VLOOKUP($C12,'Setting (6)'!$C$4:$AC$27,COLUMN(),FALSE),"")</f>
        <v>-2</v>
      </c>
      <c r="K12" s="134">
        <f>IF($B12&lt;&gt;"",VLOOKUP($C12,'Setting (6)'!$C$4:$AC$27,COLUMN(),FALSE),"")</f>
        <v>3</v>
      </c>
      <c r="L12" s="133">
        <f>IF($B12&lt;&gt;"",VLOOKUP($C12,'Setting (6)'!$C$4:$AC$27,COLUMN(),FALSE),"")</f>
        <v>1</v>
      </c>
      <c r="M12" s="133">
        <f>IF($B12&lt;&gt;"",VLOOKUP($C12,'Setting (6)'!$C$4:$AC$27,COLUMN(),FALSE),"")</f>
        <v>0</v>
      </c>
      <c r="N12" s="133">
        <f>IF($B12&lt;&gt;"",VLOOKUP($C12,'Setting (6)'!$C$4:$AC$27,COLUMN(),FALSE),"")</f>
        <v>0</v>
      </c>
      <c r="O12" s="133">
        <f>IF($B12&lt;&gt;"",VLOOKUP($C12,'Setting (6)'!$C$4:$AC$27,COLUMN(),FALSE),"")</f>
        <v>1</v>
      </c>
      <c r="P12" s="133">
        <f>IF($B12&lt;&gt;"",VLOOKUP($C12,'Setting (6)'!$C$4:$AC$27,COLUMN(),FALSE),"")</f>
        <v>0</v>
      </c>
      <c r="Q12" s="133">
        <f>IF($B12&lt;&gt;"",VLOOKUP($C12,'Setting (6)'!$C$4:$AC$27,COLUMN(),FALSE),"")</f>
        <v>1</v>
      </c>
      <c r="R12" s="133">
        <f>IF($B12&lt;&gt;"",VLOOKUP($C12,'Setting (6)'!$C$4:$AC$27,COLUMN(),FALSE),"")</f>
        <v>-1</v>
      </c>
      <c r="S12" s="133">
        <f>IF($B12&lt;&gt;"",VLOOKUP($C12,'Setting (6)'!$C$4:$AC$27,COLUMN(),FALSE),"")</f>
        <v>0</v>
      </c>
      <c r="T12" s="133">
        <f>IF($B12&lt;&gt;"",VLOOKUP($C12,'Setting (6)'!$C$4:$AC$27,COLUMN(),FALSE),"")</f>
        <v>2</v>
      </c>
      <c r="U12" s="133">
        <f>IF($B12&lt;&gt;"",VLOOKUP($C12,'Setting (6)'!$C$4:$AC$27,COLUMN(),FALSE),"")</f>
        <v>1</v>
      </c>
      <c r="V12" s="133">
        <f>IF($B12&lt;&gt;"",VLOOKUP($C12,'Setting (6)'!$C$4:$AC$27,COLUMN(),FALSE),"")</f>
        <v>0</v>
      </c>
      <c r="W12" s="133">
        <f>IF($B12&lt;&gt;"",VLOOKUP($C12,'Setting (6)'!$C$4:$AC$27,COLUMN(),FALSE),"")</f>
        <v>1</v>
      </c>
      <c r="X12" s="133">
        <f>IF($B12&lt;&gt;"",VLOOKUP($C12,'Setting (6)'!$C$4:$AC$27,COLUMN(),FALSE),"")</f>
        <v>1</v>
      </c>
      <c r="Y12" s="133">
        <f>IF($B12&lt;&gt;"",VLOOKUP($C12,'Setting (6)'!$C$4:$AC$27,COLUMN(),FALSE),"")</f>
        <v>2</v>
      </c>
      <c r="Z12" s="133">
        <f>IF($B12&lt;&gt;"",VLOOKUP($C12,'Setting (6)'!$C$4:$AC$27,COLUMN(),FALSE),"")</f>
        <v>-1</v>
      </c>
      <c r="AA12" s="133">
        <f>IF($B12&lt;&gt;"",VLOOKUP($C12,'Setting (6)'!$C$4:$AC$27,COLUMN(),FALSE),"")</f>
        <v>3</v>
      </c>
    </row>
    <row r="13" spans="2:27">
      <c r="B13" s="132">
        <f>IF(B12&lt;&gt;"",IF(B12='Initial Setup (6)'!$B$2,"",B12+1),"")</f>
        <v>8</v>
      </c>
      <c r="C13" s="130" t="str">
        <f>IF(B13&lt;&gt;"",VLOOKUP(B13,'Setting (6)'!B$4:AC$27,2,FALSE),"")</f>
        <v>ROSTOV (RUS)</v>
      </c>
      <c r="D13" s="133">
        <f>IF($B13&lt;&gt;"",VLOOKUP($C13,'Setting (6)'!$C$4:$AC$27,COLUMN(),FALSE),"")</f>
        <v>3</v>
      </c>
      <c r="E13" s="133">
        <f>IF($B13&lt;&gt;"",VLOOKUP($C13,'Setting (6)'!$C$4:$AC$27,COLUMN(),FALSE),"")</f>
        <v>0</v>
      </c>
      <c r="F13" s="133">
        <f>IF($B13&lt;&gt;"",VLOOKUP($C13,'Setting (6)'!$C$4:$AC$27,COLUMN(),FALSE),"")</f>
        <v>1</v>
      </c>
      <c r="G13" s="133">
        <f>IF($B13&lt;&gt;"",VLOOKUP($C13,'Setting (6)'!$C$4:$AC$27,COLUMN(),FALSE),"")</f>
        <v>2</v>
      </c>
      <c r="H13" s="133">
        <f>IF($B13&lt;&gt;"",VLOOKUP($C13,'Setting (6)'!$C$4:$AC$27,COLUMN(),FALSE),"")</f>
        <v>0</v>
      </c>
      <c r="I13" s="133">
        <f>IF($B13&lt;&gt;"",VLOOKUP($C13,'Setting (6)'!$C$4:$AC$27,COLUMN(),FALSE),"")</f>
        <v>4</v>
      </c>
      <c r="J13" s="133">
        <f>IF($B13&lt;&gt;"",VLOOKUP($C13,'Setting (6)'!$C$4:$AC$27,COLUMN(),FALSE),"")</f>
        <v>-4</v>
      </c>
      <c r="K13" s="134">
        <f>IF($B13&lt;&gt;"",VLOOKUP($C13,'Setting (6)'!$C$4:$AC$27,COLUMN(),FALSE),"")</f>
        <v>1</v>
      </c>
      <c r="L13" s="133">
        <f>IF($B13&lt;&gt;"",VLOOKUP($C13,'Setting (6)'!$C$4:$AC$27,COLUMN(),FALSE),"")</f>
        <v>2</v>
      </c>
      <c r="M13" s="133">
        <f>IF($B13&lt;&gt;"",VLOOKUP($C13,'Setting (6)'!$C$4:$AC$27,COLUMN(),FALSE),"")</f>
        <v>0</v>
      </c>
      <c r="N13" s="133">
        <f>IF($B13&lt;&gt;"",VLOOKUP($C13,'Setting (6)'!$C$4:$AC$27,COLUMN(),FALSE),"")</f>
        <v>1</v>
      </c>
      <c r="O13" s="133">
        <f>IF($B13&lt;&gt;"",VLOOKUP($C13,'Setting (6)'!$C$4:$AC$27,COLUMN(),FALSE),"")</f>
        <v>1</v>
      </c>
      <c r="P13" s="133">
        <f>IF($B13&lt;&gt;"",VLOOKUP($C13,'Setting (6)'!$C$4:$AC$27,COLUMN(),FALSE),"")</f>
        <v>0</v>
      </c>
      <c r="Q13" s="133">
        <f>IF($B13&lt;&gt;"",VLOOKUP($C13,'Setting (6)'!$C$4:$AC$27,COLUMN(),FALSE),"")</f>
        <v>3</v>
      </c>
      <c r="R13" s="133">
        <f>IF($B13&lt;&gt;"",VLOOKUP($C13,'Setting (6)'!$C$4:$AC$27,COLUMN(),FALSE),"")</f>
        <v>-3</v>
      </c>
      <c r="S13" s="133">
        <f>IF($B13&lt;&gt;"",VLOOKUP($C13,'Setting (6)'!$C$4:$AC$27,COLUMN(),FALSE),"")</f>
        <v>1</v>
      </c>
      <c r="T13" s="133">
        <f>IF($B13&lt;&gt;"",VLOOKUP($C13,'Setting (6)'!$C$4:$AC$27,COLUMN(),FALSE),"")</f>
        <v>1</v>
      </c>
      <c r="U13" s="133">
        <f>IF($B13&lt;&gt;"",VLOOKUP($C13,'Setting (6)'!$C$4:$AC$27,COLUMN(),FALSE),"")</f>
        <v>0</v>
      </c>
      <c r="V13" s="133">
        <f>IF($B13&lt;&gt;"",VLOOKUP($C13,'Setting (6)'!$C$4:$AC$27,COLUMN(),FALSE),"")</f>
        <v>0</v>
      </c>
      <c r="W13" s="133">
        <f>IF($B13&lt;&gt;"",VLOOKUP($C13,'Setting (6)'!$C$4:$AC$27,COLUMN(),FALSE),"")</f>
        <v>1</v>
      </c>
      <c r="X13" s="133">
        <f>IF($B13&lt;&gt;"",VLOOKUP($C13,'Setting (6)'!$C$4:$AC$27,COLUMN(),FALSE),"")</f>
        <v>0</v>
      </c>
      <c r="Y13" s="133">
        <f>IF($B13&lt;&gt;"",VLOOKUP($C13,'Setting (6)'!$C$4:$AC$27,COLUMN(),FALSE),"")</f>
        <v>1</v>
      </c>
      <c r="Z13" s="133">
        <f>IF($B13&lt;&gt;"",VLOOKUP($C13,'Setting (6)'!$C$4:$AC$27,COLUMN(),FALSE),"")</f>
        <v>-1</v>
      </c>
      <c r="AA13" s="133">
        <f>IF($B13&lt;&gt;"",VLOOKUP($C13,'Setting (6)'!$C$4:$AC$27,COLUMN(),FALSE),"")</f>
        <v>0</v>
      </c>
    </row>
    <row r="14" spans="2:27">
      <c r="B14" s="132">
        <f>IF(B13&lt;&gt;"",IF(B13='Initial Setup (6)'!$B$2,"",B13+1),"")</f>
        <v>9</v>
      </c>
      <c r="C14" s="130" t="str">
        <f>IF(B14&lt;&gt;"",VLOOKUP(B14,'Setting (6)'!B$4:AC$27,2,FALSE),"")</f>
        <v>İZMİR BBSK (TUR)</v>
      </c>
      <c r="D14" s="133">
        <f>IF($B14&lt;&gt;"",VLOOKUP($C14,'Setting (6)'!$C$4:$AC$27,COLUMN(),FALSE),"")</f>
        <v>4</v>
      </c>
      <c r="E14" s="133">
        <f>IF($B14&lt;&gt;"",VLOOKUP($C14,'Setting (6)'!$C$4:$AC$27,COLUMN(),FALSE),"")</f>
        <v>0</v>
      </c>
      <c r="F14" s="133">
        <f>IF($B14&lt;&gt;"",VLOOKUP($C14,'Setting (6)'!$C$4:$AC$27,COLUMN(),FALSE),"")</f>
        <v>0</v>
      </c>
      <c r="G14" s="133">
        <f>IF($B14&lt;&gt;"",VLOOKUP($C14,'Setting (6)'!$C$4:$AC$27,COLUMN(),FALSE),"")</f>
        <v>4</v>
      </c>
      <c r="H14" s="133">
        <f>IF($B14&lt;&gt;"",VLOOKUP($C14,'Setting (6)'!$C$4:$AC$27,COLUMN(),FALSE),"")</f>
        <v>0</v>
      </c>
      <c r="I14" s="133">
        <f>IF($B14&lt;&gt;"",VLOOKUP($C14,'Setting (6)'!$C$4:$AC$27,COLUMN(),FALSE),"")</f>
        <v>11</v>
      </c>
      <c r="J14" s="133">
        <f>IF($B14&lt;&gt;"",VLOOKUP($C14,'Setting (6)'!$C$4:$AC$27,COLUMN(),FALSE),"")</f>
        <v>-11</v>
      </c>
      <c r="K14" s="134">
        <f>IF($B14&lt;&gt;"",VLOOKUP($C14,'Setting (6)'!$C$4:$AC$27,COLUMN(),FALSE),"")</f>
        <v>0</v>
      </c>
      <c r="L14" s="133">
        <f>IF($B14&lt;&gt;"",VLOOKUP($C14,'Setting (6)'!$C$4:$AC$27,COLUMN(),FALSE),"")</f>
        <v>2</v>
      </c>
      <c r="M14" s="133">
        <f>IF($B14&lt;&gt;"",VLOOKUP($C14,'Setting (6)'!$C$4:$AC$27,COLUMN(),FALSE),"")</f>
        <v>0</v>
      </c>
      <c r="N14" s="133">
        <f>IF($B14&lt;&gt;"",VLOOKUP($C14,'Setting (6)'!$C$4:$AC$27,COLUMN(),FALSE),"")</f>
        <v>0</v>
      </c>
      <c r="O14" s="133">
        <f>IF($B14&lt;&gt;"",VLOOKUP($C14,'Setting (6)'!$C$4:$AC$27,COLUMN(),FALSE),"")</f>
        <v>2</v>
      </c>
      <c r="P14" s="133">
        <f>IF($B14&lt;&gt;"",VLOOKUP($C14,'Setting (6)'!$C$4:$AC$27,COLUMN(),FALSE),"")</f>
        <v>0</v>
      </c>
      <c r="Q14" s="133">
        <f>IF($B14&lt;&gt;"",VLOOKUP($C14,'Setting (6)'!$C$4:$AC$27,COLUMN(),FALSE),"")</f>
        <v>2</v>
      </c>
      <c r="R14" s="133">
        <f>IF($B14&lt;&gt;"",VLOOKUP($C14,'Setting (6)'!$C$4:$AC$27,COLUMN(),FALSE),"")</f>
        <v>-2</v>
      </c>
      <c r="S14" s="133">
        <f>IF($B14&lt;&gt;"",VLOOKUP($C14,'Setting (6)'!$C$4:$AC$27,COLUMN(),FALSE),"")</f>
        <v>0</v>
      </c>
      <c r="T14" s="133">
        <f>IF($B14&lt;&gt;"",VLOOKUP($C14,'Setting (6)'!$C$4:$AC$27,COLUMN(),FALSE),"")</f>
        <v>2</v>
      </c>
      <c r="U14" s="133">
        <f>IF($B14&lt;&gt;"",VLOOKUP($C14,'Setting (6)'!$C$4:$AC$27,COLUMN(),FALSE),"")</f>
        <v>0</v>
      </c>
      <c r="V14" s="133">
        <f>IF($B14&lt;&gt;"",VLOOKUP($C14,'Setting (6)'!$C$4:$AC$27,COLUMN(),FALSE),"")</f>
        <v>0</v>
      </c>
      <c r="W14" s="133">
        <f>IF($B14&lt;&gt;"",VLOOKUP($C14,'Setting (6)'!$C$4:$AC$27,COLUMN(),FALSE),"")</f>
        <v>2</v>
      </c>
      <c r="X14" s="133">
        <f>IF($B14&lt;&gt;"",VLOOKUP($C14,'Setting (6)'!$C$4:$AC$27,COLUMN(),FALSE),"")</f>
        <v>0</v>
      </c>
      <c r="Y14" s="133">
        <f>IF($B14&lt;&gt;"",VLOOKUP($C14,'Setting (6)'!$C$4:$AC$27,COLUMN(),FALSE),"")</f>
        <v>9</v>
      </c>
      <c r="Z14" s="133">
        <f>IF($B14&lt;&gt;"",VLOOKUP($C14,'Setting (6)'!$C$4:$AC$27,COLUMN(),FALSE),"")</f>
        <v>-9</v>
      </c>
      <c r="AA14" s="133">
        <f>IF($B14&lt;&gt;"",VLOOKUP($C14,'Setting (6)'!$C$4:$AC$27,COLUMN(),FALSE),"")</f>
        <v>0</v>
      </c>
    </row>
    <row r="15" spans="2:27">
      <c r="B15" s="132" t="str">
        <f>IF(B14&lt;&gt;"",IF(B14='Initial Setup (6)'!$B$2,"",B14+1),"")</f>
        <v/>
      </c>
      <c r="C15" s="130" t="str">
        <f>IF(B15&lt;&gt;"",VLOOKUP(B15,'Setting (6)'!B$4:AC$27,2,FALSE),"")</f>
        <v/>
      </c>
      <c r="D15" s="133" t="str">
        <f>IF($B15&lt;&gt;"",VLOOKUP($C15,'Setting (6)'!$C$4:$AC$27,COLUMN(),FALSE),"")</f>
        <v/>
      </c>
      <c r="E15" s="133" t="str">
        <f>IF($B15&lt;&gt;"",VLOOKUP($C15,'Setting (6)'!$C$4:$AC$27,COLUMN(),FALSE),"")</f>
        <v/>
      </c>
      <c r="F15" s="133" t="str">
        <f>IF($B15&lt;&gt;"",VLOOKUP($C15,'Setting (6)'!$C$4:$AC$27,COLUMN(),FALSE),"")</f>
        <v/>
      </c>
      <c r="G15" s="133" t="str">
        <f>IF($B15&lt;&gt;"",VLOOKUP($C15,'Setting (6)'!$C$4:$AC$27,COLUMN(),FALSE),"")</f>
        <v/>
      </c>
      <c r="H15" s="133" t="str">
        <f>IF($B15&lt;&gt;"",VLOOKUP($C15,'Setting (6)'!$C$4:$AC$27,COLUMN(),FALSE),"")</f>
        <v/>
      </c>
      <c r="I15" s="133" t="str">
        <f>IF($B15&lt;&gt;"",VLOOKUP($C15,'Setting (6)'!$C$4:$AC$27,COLUMN(),FALSE),"")</f>
        <v/>
      </c>
      <c r="J15" s="133" t="str">
        <f>IF($B15&lt;&gt;"",VLOOKUP($C15,'Setting (6)'!$C$4:$AC$27,COLUMN(),FALSE),"")</f>
        <v/>
      </c>
      <c r="K15" s="134" t="str">
        <f>IF($B15&lt;&gt;"",VLOOKUP($C15,'Setting (6)'!$C$4:$AC$27,COLUMN(),FALSE),"")</f>
        <v/>
      </c>
      <c r="L15" s="133" t="str">
        <f>IF($B15&lt;&gt;"",VLOOKUP($C15,'Setting (6)'!$C$4:$AC$27,COLUMN(),FALSE),"")</f>
        <v/>
      </c>
      <c r="M15" s="133" t="str">
        <f>IF($B15&lt;&gt;"",VLOOKUP($C15,'Setting (6)'!$C$4:$AC$27,COLUMN(),FALSE),"")</f>
        <v/>
      </c>
      <c r="N15" s="133" t="str">
        <f>IF($B15&lt;&gt;"",VLOOKUP($C15,'Setting (6)'!$C$4:$AC$27,COLUMN(),FALSE),"")</f>
        <v/>
      </c>
      <c r="O15" s="133" t="str">
        <f>IF($B15&lt;&gt;"",VLOOKUP($C15,'Setting (6)'!$C$4:$AC$27,COLUMN(),FALSE),"")</f>
        <v/>
      </c>
      <c r="P15" s="133" t="str">
        <f>IF($B15&lt;&gt;"",VLOOKUP($C15,'Setting (6)'!$C$4:$AC$27,COLUMN(),FALSE),"")</f>
        <v/>
      </c>
      <c r="Q15" s="133" t="str">
        <f>IF($B15&lt;&gt;"",VLOOKUP($C15,'Setting (6)'!$C$4:$AC$27,COLUMN(),FALSE),"")</f>
        <v/>
      </c>
      <c r="R15" s="133" t="str">
        <f>IF($B15&lt;&gt;"",VLOOKUP($C15,'Setting (6)'!$C$4:$AC$27,COLUMN(),FALSE),"")</f>
        <v/>
      </c>
      <c r="S15" s="133" t="str">
        <f>IF($B15&lt;&gt;"",VLOOKUP($C15,'Setting (6)'!$C$4:$AC$27,COLUMN(),FALSE),"")</f>
        <v/>
      </c>
      <c r="T15" s="133" t="str">
        <f>IF($B15&lt;&gt;"",VLOOKUP($C15,'Setting (6)'!$C$4:$AC$27,COLUMN(),FALSE),"")</f>
        <v/>
      </c>
      <c r="U15" s="133" t="str">
        <f>IF($B15&lt;&gt;"",VLOOKUP($C15,'Setting (6)'!$C$4:$AC$27,COLUMN(),FALSE),"")</f>
        <v/>
      </c>
      <c r="V15" s="133" t="str">
        <f>IF($B15&lt;&gt;"",VLOOKUP($C15,'Setting (6)'!$C$4:$AC$27,COLUMN(),FALSE),"")</f>
        <v/>
      </c>
      <c r="W15" s="133" t="str">
        <f>IF($B15&lt;&gt;"",VLOOKUP($C15,'Setting (6)'!$C$4:$AC$27,COLUMN(),FALSE),"")</f>
        <v/>
      </c>
      <c r="X15" s="133" t="str">
        <f>IF($B15&lt;&gt;"",VLOOKUP($C15,'Setting (6)'!$C$4:$AC$27,COLUMN(),FALSE),"")</f>
        <v/>
      </c>
      <c r="Y15" s="133" t="str">
        <f>IF($B15&lt;&gt;"",VLOOKUP($C15,'Setting (6)'!$C$4:$AC$27,COLUMN(),FALSE),"")</f>
        <v/>
      </c>
      <c r="Z15" s="133" t="str">
        <f>IF($B15&lt;&gt;"",VLOOKUP($C15,'Setting (6)'!$C$4:$AC$27,COLUMN(),FALSE),"")</f>
        <v/>
      </c>
      <c r="AA15" s="133" t="str">
        <f>IF($B15&lt;&gt;"",VLOOKUP($C15,'Setting (6)'!$C$4:$AC$27,COLUMN(),FALSE),"")</f>
        <v/>
      </c>
    </row>
    <row r="16" spans="2:27">
      <c r="B16" s="132" t="str">
        <f>IF(B15&lt;&gt;"",IF(B15='Initial Setup (6)'!$B$2,"",B15+1),"")</f>
        <v/>
      </c>
      <c r="C16" s="130" t="str">
        <f>IF(B16&lt;&gt;"",VLOOKUP(B16,'Setting (6)'!B$4:AC$27,2,FALSE),"")</f>
        <v/>
      </c>
      <c r="D16" s="133" t="str">
        <f>IF($B16&lt;&gt;"",VLOOKUP($C16,'Setting (6)'!$C$4:$AC$27,COLUMN(),FALSE),"")</f>
        <v/>
      </c>
      <c r="E16" s="133" t="str">
        <f>IF($B16&lt;&gt;"",VLOOKUP($C16,'Setting (6)'!$C$4:$AC$27,COLUMN(),FALSE),"")</f>
        <v/>
      </c>
      <c r="F16" s="133" t="str">
        <f>IF($B16&lt;&gt;"",VLOOKUP($C16,'Setting (6)'!$C$4:$AC$27,COLUMN(),FALSE),"")</f>
        <v/>
      </c>
      <c r="G16" s="133" t="str">
        <f>IF($B16&lt;&gt;"",VLOOKUP($C16,'Setting (6)'!$C$4:$AC$27,COLUMN(),FALSE),"")</f>
        <v/>
      </c>
      <c r="H16" s="133" t="str">
        <f>IF($B16&lt;&gt;"",VLOOKUP($C16,'Setting (6)'!$C$4:$AC$27,COLUMN(),FALSE),"")</f>
        <v/>
      </c>
      <c r="I16" s="133" t="str">
        <f>IF($B16&lt;&gt;"",VLOOKUP($C16,'Setting (6)'!$C$4:$AC$27,COLUMN(),FALSE),"")</f>
        <v/>
      </c>
      <c r="J16" s="133" t="str">
        <f>IF($B16&lt;&gt;"",VLOOKUP($C16,'Setting (6)'!$C$4:$AC$27,COLUMN(),FALSE),"")</f>
        <v/>
      </c>
      <c r="K16" s="134" t="str">
        <f>IF($B16&lt;&gt;"",VLOOKUP($C16,'Setting (6)'!$C$4:$AC$27,COLUMN(),FALSE),"")</f>
        <v/>
      </c>
      <c r="L16" s="133" t="str">
        <f>IF($B16&lt;&gt;"",VLOOKUP($C16,'Setting (6)'!$C$4:$AC$27,COLUMN(),FALSE),"")</f>
        <v/>
      </c>
      <c r="M16" s="133" t="str">
        <f>IF($B16&lt;&gt;"",VLOOKUP($C16,'Setting (6)'!$C$4:$AC$27,COLUMN(),FALSE),"")</f>
        <v/>
      </c>
      <c r="N16" s="133" t="str">
        <f>IF($B16&lt;&gt;"",VLOOKUP($C16,'Setting (6)'!$C$4:$AC$27,COLUMN(),FALSE),"")</f>
        <v/>
      </c>
      <c r="O16" s="133" t="str">
        <f>IF($B16&lt;&gt;"",VLOOKUP($C16,'Setting (6)'!$C$4:$AC$27,COLUMN(),FALSE),"")</f>
        <v/>
      </c>
      <c r="P16" s="133" t="str">
        <f>IF($B16&lt;&gt;"",VLOOKUP($C16,'Setting (6)'!$C$4:$AC$27,COLUMN(),FALSE),"")</f>
        <v/>
      </c>
      <c r="Q16" s="133" t="str">
        <f>IF($B16&lt;&gt;"",VLOOKUP($C16,'Setting (6)'!$C$4:$AC$27,COLUMN(),FALSE),"")</f>
        <v/>
      </c>
      <c r="R16" s="133" t="str">
        <f>IF($B16&lt;&gt;"",VLOOKUP($C16,'Setting (6)'!$C$4:$AC$27,COLUMN(),FALSE),"")</f>
        <v/>
      </c>
      <c r="S16" s="133" t="str">
        <f>IF($B16&lt;&gt;"",VLOOKUP($C16,'Setting (6)'!$C$4:$AC$27,COLUMN(),FALSE),"")</f>
        <v/>
      </c>
      <c r="T16" s="133" t="str">
        <f>IF($B16&lt;&gt;"",VLOOKUP($C16,'Setting (6)'!$C$4:$AC$27,COLUMN(),FALSE),"")</f>
        <v/>
      </c>
      <c r="U16" s="133" t="str">
        <f>IF($B16&lt;&gt;"",VLOOKUP($C16,'Setting (6)'!$C$4:$AC$27,COLUMN(),FALSE),"")</f>
        <v/>
      </c>
      <c r="V16" s="133" t="str">
        <f>IF($B16&lt;&gt;"",VLOOKUP($C16,'Setting (6)'!$C$4:$AC$27,COLUMN(),FALSE),"")</f>
        <v/>
      </c>
      <c r="W16" s="133" t="str">
        <f>IF($B16&lt;&gt;"",VLOOKUP($C16,'Setting (6)'!$C$4:$AC$27,COLUMN(),FALSE),"")</f>
        <v/>
      </c>
      <c r="X16" s="133" t="str">
        <f>IF($B16&lt;&gt;"",VLOOKUP($C16,'Setting (6)'!$C$4:$AC$27,COLUMN(),FALSE),"")</f>
        <v/>
      </c>
      <c r="Y16" s="133" t="str">
        <f>IF($B16&lt;&gt;"",VLOOKUP($C16,'Setting (6)'!$C$4:$AC$27,COLUMN(),FALSE),"")</f>
        <v/>
      </c>
      <c r="Z16" s="133" t="str">
        <f>IF($B16&lt;&gt;"",VLOOKUP($C16,'Setting (6)'!$C$4:$AC$27,COLUMN(),FALSE),"")</f>
        <v/>
      </c>
      <c r="AA16" s="133" t="str">
        <f>IF($B16&lt;&gt;"",VLOOKUP($C16,'Setting (6)'!$C$4:$AC$27,COLUMN(),FALSE),"")</f>
        <v/>
      </c>
    </row>
    <row r="17" spans="2:27">
      <c r="B17" s="132" t="str">
        <f>IF(B16&lt;&gt;"",IF(B16='Initial Setup (6)'!$B$2,"",B16+1),"")</f>
        <v/>
      </c>
      <c r="C17" s="130" t="str">
        <f>IF(B17&lt;&gt;"",VLOOKUP(B17,'Setting (6)'!B$4:AC$27,2,FALSE),"")</f>
        <v/>
      </c>
      <c r="D17" s="133" t="str">
        <f>IF($B17&lt;&gt;"",VLOOKUP($C17,'Setting (6)'!$C$4:$AC$27,COLUMN(),FALSE),"")</f>
        <v/>
      </c>
      <c r="E17" s="133" t="str">
        <f>IF($B17&lt;&gt;"",VLOOKUP($C17,'Setting (6)'!$C$4:$AC$27,COLUMN(),FALSE),"")</f>
        <v/>
      </c>
      <c r="F17" s="133" t="str">
        <f>IF($B17&lt;&gt;"",VLOOKUP($C17,'Setting (6)'!$C$4:$AC$27,COLUMN(),FALSE),"")</f>
        <v/>
      </c>
      <c r="G17" s="133" t="str">
        <f>IF($B17&lt;&gt;"",VLOOKUP($C17,'Setting (6)'!$C$4:$AC$27,COLUMN(),FALSE),"")</f>
        <v/>
      </c>
      <c r="H17" s="133" t="str">
        <f>IF($B17&lt;&gt;"",VLOOKUP($C17,'Setting (6)'!$C$4:$AC$27,COLUMN(),FALSE),"")</f>
        <v/>
      </c>
      <c r="I17" s="133" t="str">
        <f>IF($B17&lt;&gt;"",VLOOKUP($C17,'Setting (6)'!$C$4:$AC$27,COLUMN(),FALSE),"")</f>
        <v/>
      </c>
      <c r="J17" s="133" t="str">
        <f>IF($B17&lt;&gt;"",VLOOKUP($C17,'Setting (6)'!$C$4:$AC$27,COLUMN(),FALSE),"")</f>
        <v/>
      </c>
      <c r="K17" s="134" t="str">
        <f>IF($B17&lt;&gt;"",VLOOKUP($C17,'Setting (6)'!$C$4:$AC$27,COLUMN(),FALSE),"")</f>
        <v/>
      </c>
      <c r="L17" s="133" t="str">
        <f>IF($B17&lt;&gt;"",VLOOKUP($C17,'Setting (6)'!$C$4:$AC$27,COLUMN(),FALSE),"")</f>
        <v/>
      </c>
      <c r="M17" s="133" t="str">
        <f>IF($B17&lt;&gt;"",VLOOKUP($C17,'Setting (6)'!$C$4:$AC$27,COLUMN(),FALSE),"")</f>
        <v/>
      </c>
      <c r="N17" s="133" t="str">
        <f>IF($B17&lt;&gt;"",VLOOKUP($C17,'Setting (6)'!$C$4:$AC$27,COLUMN(),FALSE),"")</f>
        <v/>
      </c>
      <c r="O17" s="133" t="str">
        <f>IF($B17&lt;&gt;"",VLOOKUP($C17,'Setting (6)'!$C$4:$AC$27,COLUMN(),FALSE),"")</f>
        <v/>
      </c>
      <c r="P17" s="133" t="str">
        <f>IF($B17&lt;&gt;"",VLOOKUP($C17,'Setting (6)'!$C$4:$AC$27,COLUMN(),FALSE),"")</f>
        <v/>
      </c>
      <c r="Q17" s="133" t="str">
        <f>IF($B17&lt;&gt;"",VLOOKUP($C17,'Setting (6)'!$C$4:$AC$27,COLUMN(),FALSE),"")</f>
        <v/>
      </c>
      <c r="R17" s="133" t="str">
        <f>IF($B17&lt;&gt;"",VLOOKUP($C17,'Setting (6)'!$C$4:$AC$27,COLUMN(),FALSE),"")</f>
        <v/>
      </c>
      <c r="S17" s="133" t="str">
        <f>IF($B17&lt;&gt;"",VLOOKUP($C17,'Setting (6)'!$C$4:$AC$27,COLUMN(),FALSE),"")</f>
        <v/>
      </c>
      <c r="T17" s="133" t="str">
        <f>IF($B17&lt;&gt;"",VLOOKUP($C17,'Setting (6)'!$C$4:$AC$27,COLUMN(),FALSE),"")</f>
        <v/>
      </c>
      <c r="U17" s="133" t="str">
        <f>IF($B17&lt;&gt;"",VLOOKUP($C17,'Setting (6)'!$C$4:$AC$27,COLUMN(),FALSE),"")</f>
        <v/>
      </c>
      <c r="V17" s="133" t="str">
        <f>IF($B17&lt;&gt;"",VLOOKUP($C17,'Setting (6)'!$C$4:$AC$27,COLUMN(),FALSE),"")</f>
        <v/>
      </c>
      <c r="W17" s="133" t="str">
        <f>IF($B17&lt;&gt;"",VLOOKUP($C17,'Setting (6)'!$C$4:$AC$27,COLUMN(),FALSE),"")</f>
        <v/>
      </c>
      <c r="X17" s="133" t="str">
        <f>IF($B17&lt;&gt;"",VLOOKUP($C17,'Setting (6)'!$C$4:$AC$27,COLUMN(),FALSE),"")</f>
        <v/>
      </c>
      <c r="Y17" s="133" t="str">
        <f>IF($B17&lt;&gt;"",VLOOKUP($C17,'Setting (6)'!$C$4:$AC$27,COLUMN(),FALSE),"")</f>
        <v/>
      </c>
      <c r="Z17" s="133" t="str">
        <f>IF($B17&lt;&gt;"",VLOOKUP($C17,'Setting (6)'!$C$4:$AC$27,COLUMN(),FALSE),"")</f>
        <v/>
      </c>
      <c r="AA17" s="133" t="str">
        <f>IF($B17&lt;&gt;"",VLOOKUP($C17,'Setting (6)'!$C$4:$AC$27,COLUMN(),FALSE),"")</f>
        <v/>
      </c>
    </row>
    <row r="18" spans="2:27">
      <c r="B18" s="132" t="str">
        <f>IF(B17&lt;&gt;"",IF(B17='Initial Setup (6)'!$B$2,"",B17+1),"")</f>
        <v/>
      </c>
      <c r="C18" s="130" t="str">
        <f>IF(B18&lt;&gt;"",VLOOKUP(B18,'Setting (6)'!B$4:AC$27,2,FALSE),"")</f>
        <v/>
      </c>
      <c r="D18" s="133" t="str">
        <f>IF($B18&lt;&gt;"",VLOOKUP($C18,'Setting (6)'!$C$4:$AC$27,COLUMN(),FALSE),"")</f>
        <v/>
      </c>
      <c r="E18" s="133" t="str">
        <f>IF($B18&lt;&gt;"",VLOOKUP($C18,'Setting (6)'!$C$4:$AC$27,COLUMN(),FALSE),"")</f>
        <v/>
      </c>
      <c r="F18" s="133" t="str">
        <f>IF($B18&lt;&gt;"",VLOOKUP($C18,'Setting (6)'!$C$4:$AC$27,COLUMN(),FALSE),"")</f>
        <v/>
      </c>
      <c r="G18" s="133" t="str">
        <f>IF($B18&lt;&gt;"",VLOOKUP($C18,'Setting (6)'!$C$4:$AC$27,COLUMN(),FALSE),"")</f>
        <v/>
      </c>
      <c r="H18" s="133" t="str">
        <f>IF($B18&lt;&gt;"",VLOOKUP($C18,'Setting (6)'!$C$4:$AC$27,COLUMN(),FALSE),"")</f>
        <v/>
      </c>
      <c r="I18" s="133" t="str">
        <f>IF($B18&lt;&gt;"",VLOOKUP($C18,'Setting (6)'!$C$4:$AC$27,COLUMN(),FALSE),"")</f>
        <v/>
      </c>
      <c r="J18" s="133" t="str">
        <f>IF($B18&lt;&gt;"",VLOOKUP($C18,'Setting (6)'!$C$4:$AC$27,COLUMN(),FALSE),"")</f>
        <v/>
      </c>
      <c r="K18" s="134" t="str">
        <f>IF($B18&lt;&gt;"",VLOOKUP($C18,'Setting (6)'!$C$4:$AC$27,COLUMN(),FALSE),"")</f>
        <v/>
      </c>
      <c r="L18" s="133" t="str">
        <f>IF($B18&lt;&gt;"",VLOOKUP($C18,'Setting (6)'!$C$4:$AC$27,COLUMN(),FALSE),"")</f>
        <v/>
      </c>
      <c r="M18" s="133" t="str">
        <f>IF($B18&lt;&gt;"",VLOOKUP($C18,'Setting (6)'!$C$4:$AC$27,COLUMN(),FALSE),"")</f>
        <v/>
      </c>
      <c r="N18" s="133" t="str">
        <f>IF($B18&lt;&gt;"",VLOOKUP($C18,'Setting (6)'!$C$4:$AC$27,COLUMN(),FALSE),"")</f>
        <v/>
      </c>
      <c r="O18" s="133" t="str">
        <f>IF($B18&lt;&gt;"",VLOOKUP($C18,'Setting (6)'!$C$4:$AC$27,COLUMN(),FALSE),"")</f>
        <v/>
      </c>
      <c r="P18" s="133" t="str">
        <f>IF($B18&lt;&gt;"",VLOOKUP($C18,'Setting (6)'!$C$4:$AC$27,COLUMN(),FALSE),"")</f>
        <v/>
      </c>
      <c r="Q18" s="133" t="str">
        <f>IF($B18&lt;&gt;"",VLOOKUP($C18,'Setting (6)'!$C$4:$AC$27,COLUMN(),FALSE),"")</f>
        <v/>
      </c>
      <c r="R18" s="133" t="str">
        <f>IF($B18&lt;&gt;"",VLOOKUP($C18,'Setting (6)'!$C$4:$AC$27,COLUMN(),FALSE),"")</f>
        <v/>
      </c>
      <c r="S18" s="133" t="str">
        <f>IF($B18&lt;&gt;"",VLOOKUP($C18,'Setting (6)'!$C$4:$AC$27,COLUMN(),FALSE),"")</f>
        <v/>
      </c>
      <c r="T18" s="133" t="str">
        <f>IF($B18&lt;&gt;"",VLOOKUP($C18,'Setting (6)'!$C$4:$AC$27,COLUMN(),FALSE),"")</f>
        <v/>
      </c>
      <c r="U18" s="133" t="str">
        <f>IF($B18&lt;&gt;"",VLOOKUP($C18,'Setting (6)'!$C$4:$AC$27,COLUMN(),FALSE),"")</f>
        <v/>
      </c>
      <c r="V18" s="133" t="str">
        <f>IF($B18&lt;&gt;"",VLOOKUP($C18,'Setting (6)'!$C$4:$AC$27,COLUMN(),FALSE),"")</f>
        <v/>
      </c>
      <c r="W18" s="133" t="str">
        <f>IF($B18&lt;&gt;"",VLOOKUP($C18,'Setting (6)'!$C$4:$AC$27,COLUMN(),FALSE),"")</f>
        <v/>
      </c>
      <c r="X18" s="133" t="str">
        <f>IF($B18&lt;&gt;"",VLOOKUP($C18,'Setting (6)'!$C$4:$AC$27,COLUMN(),FALSE),"")</f>
        <v/>
      </c>
      <c r="Y18" s="133" t="str">
        <f>IF($B18&lt;&gt;"",VLOOKUP($C18,'Setting (6)'!$C$4:$AC$27,COLUMN(),FALSE),"")</f>
        <v/>
      </c>
      <c r="Z18" s="133" t="str">
        <f>IF($B18&lt;&gt;"",VLOOKUP($C18,'Setting (6)'!$C$4:$AC$27,COLUMN(),FALSE),"")</f>
        <v/>
      </c>
      <c r="AA18" s="133" t="str">
        <f>IF($B18&lt;&gt;"",VLOOKUP($C18,'Setting (6)'!$C$4:$AC$27,COLUMN(),FALSE),"")</f>
        <v/>
      </c>
    </row>
    <row r="19" spans="2:27">
      <c r="B19" s="132" t="str">
        <f>IF(B18&lt;&gt;"",IF(B18='Initial Setup (6)'!$B$2,"",B18+1),"")</f>
        <v/>
      </c>
      <c r="C19" s="130" t="str">
        <f>IF(B19&lt;&gt;"",VLOOKUP(B19,'Setting (6)'!B$4:AC$27,2,FALSE),"")</f>
        <v/>
      </c>
      <c r="D19" s="133" t="str">
        <f>IF($B19&lt;&gt;"",VLOOKUP($C19,'Setting (6)'!$C$4:$AC$27,COLUMN(),FALSE),"")</f>
        <v/>
      </c>
      <c r="E19" s="133" t="str">
        <f>IF($B19&lt;&gt;"",VLOOKUP($C19,'Setting (6)'!$C$4:$AC$27,COLUMN(),FALSE),"")</f>
        <v/>
      </c>
      <c r="F19" s="133" t="str">
        <f>IF($B19&lt;&gt;"",VLOOKUP($C19,'Setting (6)'!$C$4:$AC$27,COLUMN(),FALSE),"")</f>
        <v/>
      </c>
      <c r="G19" s="133" t="str">
        <f>IF($B19&lt;&gt;"",VLOOKUP($C19,'Setting (6)'!$C$4:$AC$27,COLUMN(),FALSE),"")</f>
        <v/>
      </c>
      <c r="H19" s="133" t="str">
        <f>IF($B19&lt;&gt;"",VLOOKUP($C19,'Setting (6)'!$C$4:$AC$27,COLUMN(),FALSE),"")</f>
        <v/>
      </c>
      <c r="I19" s="133" t="str">
        <f>IF($B19&lt;&gt;"",VLOOKUP($C19,'Setting (6)'!$C$4:$AC$27,COLUMN(),FALSE),"")</f>
        <v/>
      </c>
      <c r="J19" s="133" t="str">
        <f>IF($B19&lt;&gt;"",VLOOKUP($C19,'Setting (6)'!$C$4:$AC$27,COLUMN(),FALSE),"")</f>
        <v/>
      </c>
      <c r="K19" s="134" t="str">
        <f>IF($B19&lt;&gt;"",VLOOKUP($C19,'Setting (6)'!$C$4:$AC$27,COLUMN(),FALSE),"")</f>
        <v/>
      </c>
      <c r="L19" s="133" t="str">
        <f>IF($B19&lt;&gt;"",VLOOKUP($C19,'Setting (6)'!$C$4:$AC$27,COLUMN(),FALSE),"")</f>
        <v/>
      </c>
      <c r="M19" s="133" t="str">
        <f>IF($B19&lt;&gt;"",VLOOKUP($C19,'Setting (6)'!$C$4:$AC$27,COLUMN(),FALSE),"")</f>
        <v/>
      </c>
      <c r="N19" s="133" t="str">
        <f>IF($B19&lt;&gt;"",VLOOKUP($C19,'Setting (6)'!$C$4:$AC$27,COLUMN(),FALSE),"")</f>
        <v/>
      </c>
      <c r="O19" s="133" t="str">
        <f>IF($B19&lt;&gt;"",VLOOKUP($C19,'Setting (6)'!$C$4:$AC$27,COLUMN(),FALSE),"")</f>
        <v/>
      </c>
      <c r="P19" s="133" t="str">
        <f>IF($B19&lt;&gt;"",VLOOKUP($C19,'Setting (6)'!$C$4:$AC$27,COLUMN(),FALSE),"")</f>
        <v/>
      </c>
      <c r="Q19" s="133" t="str">
        <f>IF($B19&lt;&gt;"",VLOOKUP($C19,'Setting (6)'!$C$4:$AC$27,COLUMN(),FALSE),"")</f>
        <v/>
      </c>
      <c r="R19" s="133" t="str">
        <f>IF($B19&lt;&gt;"",VLOOKUP($C19,'Setting (6)'!$C$4:$AC$27,COLUMN(),FALSE),"")</f>
        <v/>
      </c>
      <c r="S19" s="133" t="str">
        <f>IF($B19&lt;&gt;"",VLOOKUP($C19,'Setting (6)'!$C$4:$AC$27,COLUMN(),FALSE),"")</f>
        <v/>
      </c>
      <c r="T19" s="133" t="str">
        <f>IF($B19&lt;&gt;"",VLOOKUP($C19,'Setting (6)'!$C$4:$AC$27,COLUMN(),FALSE),"")</f>
        <v/>
      </c>
      <c r="U19" s="133" t="str">
        <f>IF($B19&lt;&gt;"",VLOOKUP($C19,'Setting (6)'!$C$4:$AC$27,COLUMN(),FALSE),"")</f>
        <v/>
      </c>
      <c r="V19" s="133" t="str">
        <f>IF($B19&lt;&gt;"",VLOOKUP($C19,'Setting (6)'!$C$4:$AC$27,COLUMN(),FALSE),"")</f>
        <v/>
      </c>
      <c r="W19" s="133" t="str">
        <f>IF($B19&lt;&gt;"",VLOOKUP($C19,'Setting (6)'!$C$4:$AC$27,COLUMN(),FALSE),"")</f>
        <v/>
      </c>
      <c r="X19" s="133" t="str">
        <f>IF($B19&lt;&gt;"",VLOOKUP($C19,'Setting (6)'!$C$4:$AC$27,COLUMN(),FALSE),"")</f>
        <v/>
      </c>
      <c r="Y19" s="133" t="str">
        <f>IF($B19&lt;&gt;"",VLOOKUP($C19,'Setting (6)'!$C$4:$AC$27,COLUMN(),FALSE),"")</f>
        <v/>
      </c>
      <c r="Z19" s="133" t="str">
        <f>IF($B19&lt;&gt;"",VLOOKUP($C19,'Setting (6)'!$C$4:$AC$27,COLUMN(),FALSE),"")</f>
        <v/>
      </c>
      <c r="AA19" s="133" t="str">
        <f>IF($B19&lt;&gt;"",VLOOKUP($C19,'Setting (6)'!$C$4:$AC$27,COLUMN(),FALSE),"")</f>
        <v/>
      </c>
    </row>
    <row r="20" spans="2:27">
      <c r="B20" s="132" t="str">
        <f>IF(B19&lt;&gt;"",IF(B19='Initial Setup (6)'!$B$2,"",B19+1),"")</f>
        <v/>
      </c>
      <c r="C20" s="130" t="str">
        <f>IF(B20&lt;&gt;"",VLOOKUP(B20,'Setting (6)'!B$4:AC$27,2,FALSE),"")</f>
        <v/>
      </c>
      <c r="D20" s="133" t="str">
        <f>IF($B20&lt;&gt;"",VLOOKUP($C20,'Setting (6)'!$C$4:$AC$27,COLUMN(),FALSE),"")</f>
        <v/>
      </c>
      <c r="E20" s="133" t="str">
        <f>IF($B20&lt;&gt;"",VLOOKUP($C20,'Setting (6)'!$C$4:$AC$27,COLUMN(),FALSE),"")</f>
        <v/>
      </c>
      <c r="F20" s="133" t="str">
        <f>IF($B20&lt;&gt;"",VLOOKUP($C20,'Setting (6)'!$C$4:$AC$27,COLUMN(),FALSE),"")</f>
        <v/>
      </c>
      <c r="G20" s="133" t="str">
        <f>IF($B20&lt;&gt;"",VLOOKUP($C20,'Setting (6)'!$C$4:$AC$27,COLUMN(),FALSE),"")</f>
        <v/>
      </c>
      <c r="H20" s="133" t="str">
        <f>IF($B20&lt;&gt;"",VLOOKUP($C20,'Setting (6)'!$C$4:$AC$27,COLUMN(),FALSE),"")</f>
        <v/>
      </c>
      <c r="I20" s="133" t="str">
        <f>IF($B20&lt;&gt;"",VLOOKUP($C20,'Setting (6)'!$C$4:$AC$27,COLUMN(),FALSE),"")</f>
        <v/>
      </c>
      <c r="J20" s="133" t="str">
        <f>IF($B20&lt;&gt;"",VLOOKUP($C20,'Setting (6)'!$C$4:$AC$27,COLUMN(),FALSE),"")</f>
        <v/>
      </c>
      <c r="K20" s="134" t="str">
        <f>IF($B20&lt;&gt;"",VLOOKUP($C20,'Setting (6)'!$C$4:$AC$27,COLUMN(),FALSE),"")</f>
        <v/>
      </c>
      <c r="L20" s="133" t="str">
        <f>IF($B20&lt;&gt;"",VLOOKUP($C20,'Setting (6)'!$C$4:$AC$27,COLUMN(),FALSE),"")</f>
        <v/>
      </c>
      <c r="M20" s="133" t="str">
        <f>IF($B20&lt;&gt;"",VLOOKUP($C20,'Setting (6)'!$C$4:$AC$27,COLUMN(),FALSE),"")</f>
        <v/>
      </c>
      <c r="N20" s="133" t="str">
        <f>IF($B20&lt;&gt;"",VLOOKUP($C20,'Setting (6)'!$C$4:$AC$27,COLUMN(),FALSE),"")</f>
        <v/>
      </c>
      <c r="O20" s="133" t="str">
        <f>IF($B20&lt;&gt;"",VLOOKUP($C20,'Setting (6)'!$C$4:$AC$27,COLUMN(),FALSE),"")</f>
        <v/>
      </c>
      <c r="P20" s="133" t="str">
        <f>IF($B20&lt;&gt;"",VLOOKUP($C20,'Setting (6)'!$C$4:$AC$27,COLUMN(),FALSE),"")</f>
        <v/>
      </c>
      <c r="Q20" s="133" t="str">
        <f>IF($B20&lt;&gt;"",VLOOKUP($C20,'Setting (6)'!$C$4:$AC$27,COLUMN(),FALSE),"")</f>
        <v/>
      </c>
      <c r="R20" s="133" t="str">
        <f>IF($B20&lt;&gt;"",VLOOKUP($C20,'Setting (6)'!$C$4:$AC$27,COLUMN(),FALSE),"")</f>
        <v/>
      </c>
      <c r="S20" s="133" t="str">
        <f>IF($B20&lt;&gt;"",VLOOKUP($C20,'Setting (6)'!$C$4:$AC$27,COLUMN(),FALSE),"")</f>
        <v/>
      </c>
      <c r="T20" s="133" t="str">
        <f>IF($B20&lt;&gt;"",VLOOKUP($C20,'Setting (6)'!$C$4:$AC$27,COLUMN(),FALSE),"")</f>
        <v/>
      </c>
      <c r="U20" s="133" t="str">
        <f>IF($B20&lt;&gt;"",VLOOKUP($C20,'Setting (6)'!$C$4:$AC$27,COLUMN(),FALSE),"")</f>
        <v/>
      </c>
      <c r="V20" s="133" t="str">
        <f>IF($B20&lt;&gt;"",VLOOKUP($C20,'Setting (6)'!$C$4:$AC$27,COLUMN(),FALSE),"")</f>
        <v/>
      </c>
      <c r="W20" s="133" t="str">
        <f>IF($B20&lt;&gt;"",VLOOKUP($C20,'Setting (6)'!$C$4:$AC$27,COLUMN(),FALSE),"")</f>
        <v/>
      </c>
      <c r="X20" s="133" t="str">
        <f>IF($B20&lt;&gt;"",VLOOKUP($C20,'Setting (6)'!$C$4:$AC$27,COLUMN(),FALSE),"")</f>
        <v/>
      </c>
      <c r="Y20" s="133" t="str">
        <f>IF($B20&lt;&gt;"",VLOOKUP($C20,'Setting (6)'!$C$4:$AC$27,COLUMN(),FALSE),"")</f>
        <v/>
      </c>
      <c r="Z20" s="133" t="str">
        <f>IF($B20&lt;&gt;"",VLOOKUP($C20,'Setting (6)'!$C$4:$AC$27,COLUMN(),FALSE),"")</f>
        <v/>
      </c>
      <c r="AA20" s="133" t="str">
        <f>IF($B20&lt;&gt;"",VLOOKUP($C20,'Setting (6)'!$C$4:$AC$27,COLUMN(),FALSE),"")</f>
        <v/>
      </c>
    </row>
    <row r="21" spans="2:27">
      <c r="B21" s="132" t="str">
        <f>IF(B20&lt;&gt;"",IF(B20='Initial Setup (6)'!$B$2,"",B20+1),"")</f>
        <v/>
      </c>
      <c r="C21" s="130" t="str">
        <f>IF(B21&lt;&gt;"",VLOOKUP(B21,'Setting (6)'!B$4:AC$27,2,FALSE),"")</f>
        <v/>
      </c>
      <c r="D21" s="133" t="str">
        <f>IF($B21&lt;&gt;"",VLOOKUP($C21,'Setting (6)'!$C$4:$AC$27,COLUMN(),FALSE),"")</f>
        <v/>
      </c>
      <c r="E21" s="133" t="str">
        <f>IF($B21&lt;&gt;"",VLOOKUP($C21,'Setting (6)'!$C$4:$AC$27,COLUMN(),FALSE),"")</f>
        <v/>
      </c>
      <c r="F21" s="133" t="str">
        <f>IF($B21&lt;&gt;"",VLOOKUP($C21,'Setting (6)'!$C$4:$AC$27,COLUMN(),FALSE),"")</f>
        <v/>
      </c>
      <c r="G21" s="133" t="str">
        <f>IF($B21&lt;&gt;"",VLOOKUP($C21,'Setting (6)'!$C$4:$AC$27,COLUMN(),FALSE),"")</f>
        <v/>
      </c>
      <c r="H21" s="133" t="str">
        <f>IF($B21&lt;&gt;"",VLOOKUP($C21,'Setting (6)'!$C$4:$AC$27,COLUMN(),FALSE),"")</f>
        <v/>
      </c>
      <c r="I21" s="133" t="str">
        <f>IF($B21&lt;&gt;"",VLOOKUP($C21,'Setting (6)'!$C$4:$AC$27,COLUMN(),FALSE),"")</f>
        <v/>
      </c>
      <c r="J21" s="133" t="str">
        <f>IF($B21&lt;&gt;"",VLOOKUP($C21,'Setting (6)'!$C$4:$AC$27,COLUMN(),FALSE),"")</f>
        <v/>
      </c>
      <c r="K21" s="134" t="str">
        <f>IF($B21&lt;&gt;"",VLOOKUP($C21,'Setting (6)'!$C$4:$AC$27,COLUMN(),FALSE),"")</f>
        <v/>
      </c>
      <c r="L21" s="133" t="str">
        <f>IF($B21&lt;&gt;"",VLOOKUP($C21,'Setting (6)'!$C$4:$AC$27,COLUMN(),FALSE),"")</f>
        <v/>
      </c>
      <c r="M21" s="133" t="str">
        <f>IF($B21&lt;&gt;"",VLOOKUP($C21,'Setting (6)'!$C$4:$AC$27,COLUMN(),FALSE),"")</f>
        <v/>
      </c>
      <c r="N21" s="133" t="str">
        <f>IF($B21&lt;&gt;"",VLOOKUP($C21,'Setting (6)'!$C$4:$AC$27,COLUMN(),FALSE),"")</f>
        <v/>
      </c>
      <c r="O21" s="133" t="str">
        <f>IF($B21&lt;&gt;"",VLOOKUP($C21,'Setting (6)'!$C$4:$AC$27,COLUMN(),FALSE),"")</f>
        <v/>
      </c>
      <c r="P21" s="133" t="str">
        <f>IF($B21&lt;&gt;"",VLOOKUP($C21,'Setting (6)'!$C$4:$AC$27,COLUMN(),FALSE),"")</f>
        <v/>
      </c>
      <c r="Q21" s="133" t="str">
        <f>IF($B21&lt;&gt;"",VLOOKUP($C21,'Setting (6)'!$C$4:$AC$27,COLUMN(),FALSE),"")</f>
        <v/>
      </c>
      <c r="R21" s="133" t="str">
        <f>IF($B21&lt;&gt;"",VLOOKUP($C21,'Setting (6)'!$C$4:$AC$27,COLUMN(),FALSE),"")</f>
        <v/>
      </c>
      <c r="S21" s="133" t="str">
        <f>IF($B21&lt;&gt;"",VLOOKUP($C21,'Setting (6)'!$C$4:$AC$27,COLUMN(),FALSE),"")</f>
        <v/>
      </c>
      <c r="T21" s="133" t="str">
        <f>IF($B21&lt;&gt;"",VLOOKUP($C21,'Setting (6)'!$C$4:$AC$27,COLUMN(),FALSE),"")</f>
        <v/>
      </c>
      <c r="U21" s="133" t="str">
        <f>IF($B21&lt;&gt;"",VLOOKUP($C21,'Setting (6)'!$C$4:$AC$27,COLUMN(),FALSE),"")</f>
        <v/>
      </c>
      <c r="V21" s="133" t="str">
        <f>IF($B21&lt;&gt;"",VLOOKUP($C21,'Setting (6)'!$C$4:$AC$27,COLUMN(),FALSE),"")</f>
        <v/>
      </c>
      <c r="W21" s="133" t="str">
        <f>IF($B21&lt;&gt;"",VLOOKUP($C21,'Setting (6)'!$C$4:$AC$27,COLUMN(),FALSE),"")</f>
        <v/>
      </c>
      <c r="X21" s="133" t="str">
        <f>IF($B21&lt;&gt;"",VLOOKUP($C21,'Setting (6)'!$C$4:$AC$27,COLUMN(),FALSE),"")</f>
        <v/>
      </c>
      <c r="Y21" s="133" t="str">
        <f>IF($B21&lt;&gt;"",VLOOKUP($C21,'Setting (6)'!$C$4:$AC$27,COLUMN(),FALSE),"")</f>
        <v/>
      </c>
      <c r="Z21" s="133" t="str">
        <f>IF($B21&lt;&gt;"",VLOOKUP($C21,'Setting (6)'!$C$4:$AC$27,COLUMN(),FALSE),"")</f>
        <v/>
      </c>
      <c r="AA21" s="133" t="str">
        <f>IF($B21&lt;&gt;"",VLOOKUP($C21,'Setting (6)'!$C$4:$AC$27,COLUMN(),FALSE),"")</f>
        <v/>
      </c>
    </row>
    <row r="22" spans="2:27">
      <c r="B22" s="132" t="str">
        <f>IF(B21&lt;&gt;"",IF(B21='Initial Setup (6)'!$B$2,"",B21+1),"")</f>
        <v/>
      </c>
      <c r="C22" s="130" t="str">
        <f>IF(B22&lt;&gt;"",VLOOKUP(B22,'Setting (6)'!B$4:AC$27,2,FALSE),"")</f>
        <v/>
      </c>
      <c r="D22" s="133" t="str">
        <f>IF($B22&lt;&gt;"",VLOOKUP($C22,'Setting (6)'!$C$4:$AC$27,COLUMN(),FALSE),"")</f>
        <v/>
      </c>
      <c r="E22" s="133" t="str">
        <f>IF($B22&lt;&gt;"",VLOOKUP($C22,'Setting (6)'!$C$4:$AC$27,COLUMN(),FALSE),"")</f>
        <v/>
      </c>
      <c r="F22" s="133" t="str">
        <f>IF($B22&lt;&gt;"",VLOOKUP($C22,'Setting (6)'!$C$4:$AC$27,COLUMN(),FALSE),"")</f>
        <v/>
      </c>
      <c r="G22" s="133" t="str">
        <f>IF($B22&lt;&gt;"",VLOOKUP($C22,'Setting (6)'!$C$4:$AC$27,COLUMN(),FALSE),"")</f>
        <v/>
      </c>
      <c r="H22" s="133" t="str">
        <f>IF($B22&lt;&gt;"",VLOOKUP($C22,'Setting (6)'!$C$4:$AC$27,COLUMN(),FALSE),"")</f>
        <v/>
      </c>
      <c r="I22" s="133" t="str">
        <f>IF($B22&lt;&gt;"",VLOOKUP($C22,'Setting (6)'!$C$4:$AC$27,COLUMN(),FALSE),"")</f>
        <v/>
      </c>
      <c r="J22" s="133" t="str">
        <f>IF($B22&lt;&gt;"",VLOOKUP($C22,'Setting (6)'!$C$4:$AC$27,COLUMN(),FALSE),"")</f>
        <v/>
      </c>
      <c r="K22" s="134" t="str">
        <f>IF($B22&lt;&gt;"",VLOOKUP($C22,'Setting (6)'!$C$4:$AC$27,COLUMN(),FALSE),"")</f>
        <v/>
      </c>
      <c r="L22" s="133" t="str">
        <f>IF($B22&lt;&gt;"",VLOOKUP($C22,'Setting (6)'!$C$4:$AC$27,COLUMN(),FALSE),"")</f>
        <v/>
      </c>
      <c r="M22" s="133" t="str">
        <f>IF($B22&lt;&gt;"",VLOOKUP($C22,'Setting (6)'!$C$4:$AC$27,COLUMN(),FALSE),"")</f>
        <v/>
      </c>
      <c r="N22" s="133" t="str">
        <f>IF($B22&lt;&gt;"",VLOOKUP($C22,'Setting (6)'!$C$4:$AC$27,COLUMN(),FALSE),"")</f>
        <v/>
      </c>
      <c r="O22" s="133" t="str">
        <f>IF($B22&lt;&gt;"",VLOOKUP($C22,'Setting (6)'!$C$4:$AC$27,COLUMN(),FALSE),"")</f>
        <v/>
      </c>
      <c r="P22" s="133" t="str">
        <f>IF($B22&lt;&gt;"",VLOOKUP($C22,'Setting (6)'!$C$4:$AC$27,COLUMN(),FALSE),"")</f>
        <v/>
      </c>
      <c r="Q22" s="133" t="str">
        <f>IF($B22&lt;&gt;"",VLOOKUP($C22,'Setting (6)'!$C$4:$AC$27,COLUMN(),FALSE),"")</f>
        <v/>
      </c>
      <c r="R22" s="133" t="str">
        <f>IF($B22&lt;&gt;"",VLOOKUP($C22,'Setting (6)'!$C$4:$AC$27,COLUMN(),FALSE),"")</f>
        <v/>
      </c>
      <c r="S22" s="133" t="str">
        <f>IF($B22&lt;&gt;"",VLOOKUP($C22,'Setting (6)'!$C$4:$AC$27,COLUMN(),FALSE),"")</f>
        <v/>
      </c>
      <c r="T22" s="133" t="str">
        <f>IF($B22&lt;&gt;"",VLOOKUP($C22,'Setting (6)'!$C$4:$AC$27,COLUMN(),FALSE),"")</f>
        <v/>
      </c>
      <c r="U22" s="133" t="str">
        <f>IF($B22&lt;&gt;"",VLOOKUP($C22,'Setting (6)'!$C$4:$AC$27,COLUMN(),FALSE),"")</f>
        <v/>
      </c>
      <c r="V22" s="133" t="str">
        <f>IF($B22&lt;&gt;"",VLOOKUP($C22,'Setting (6)'!$C$4:$AC$27,COLUMN(),FALSE),"")</f>
        <v/>
      </c>
      <c r="W22" s="133" t="str">
        <f>IF($B22&lt;&gt;"",VLOOKUP($C22,'Setting (6)'!$C$4:$AC$27,COLUMN(),FALSE),"")</f>
        <v/>
      </c>
      <c r="X22" s="133" t="str">
        <f>IF($B22&lt;&gt;"",VLOOKUP($C22,'Setting (6)'!$C$4:$AC$27,COLUMN(),FALSE),"")</f>
        <v/>
      </c>
      <c r="Y22" s="133" t="str">
        <f>IF($B22&lt;&gt;"",VLOOKUP($C22,'Setting (6)'!$C$4:$AC$27,COLUMN(),FALSE),"")</f>
        <v/>
      </c>
      <c r="Z22" s="133" t="str">
        <f>IF($B22&lt;&gt;"",VLOOKUP($C22,'Setting (6)'!$C$4:$AC$27,COLUMN(),FALSE),"")</f>
        <v/>
      </c>
      <c r="AA22" s="133" t="str">
        <f>IF($B22&lt;&gt;"",VLOOKUP($C22,'Setting (6)'!$C$4:$AC$27,COLUMN(),FALSE),"")</f>
        <v/>
      </c>
    </row>
    <row r="23" spans="2:27">
      <c r="B23" s="132" t="str">
        <f>IF(B22&lt;&gt;"",IF(B22='Initial Setup (6)'!$B$2,"",B22+1),"")</f>
        <v/>
      </c>
      <c r="C23" s="130" t="str">
        <f>IF(B23&lt;&gt;"",VLOOKUP(B23,'Setting (6)'!B$4:AC$27,2,FALSE),"")</f>
        <v/>
      </c>
      <c r="D23" s="133" t="str">
        <f>IF($B23&lt;&gt;"",VLOOKUP($C23,'Setting (6)'!$C$4:$AC$27,COLUMN(),FALSE),"")</f>
        <v/>
      </c>
      <c r="E23" s="133" t="str">
        <f>IF($B23&lt;&gt;"",VLOOKUP($C23,'Setting (6)'!$C$4:$AC$27,COLUMN(),FALSE),"")</f>
        <v/>
      </c>
      <c r="F23" s="133" t="str">
        <f>IF($B23&lt;&gt;"",VLOOKUP($C23,'Setting (6)'!$C$4:$AC$27,COLUMN(),FALSE),"")</f>
        <v/>
      </c>
      <c r="G23" s="133" t="str">
        <f>IF($B23&lt;&gt;"",VLOOKUP($C23,'Setting (6)'!$C$4:$AC$27,COLUMN(),FALSE),"")</f>
        <v/>
      </c>
      <c r="H23" s="133" t="str">
        <f>IF($B23&lt;&gt;"",VLOOKUP($C23,'Setting (6)'!$C$4:$AC$27,COLUMN(),FALSE),"")</f>
        <v/>
      </c>
      <c r="I23" s="133" t="str">
        <f>IF($B23&lt;&gt;"",VLOOKUP($C23,'Setting (6)'!$C$4:$AC$27,COLUMN(),FALSE),"")</f>
        <v/>
      </c>
      <c r="J23" s="133" t="str">
        <f>IF($B23&lt;&gt;"",VLOOKUP($C23,'Setting (6)'!$C$4:$AC$27,COLUMN(),FALSE),"")</f>
        <v/>
      </c>
      <c r="K23" s="134" t="str">
        <f>IF($B23&lt;&gt;"",VLOOKUP($C23,'Setting (6)'!$C$4:$AC$27,COLUMN(),FALSE),"")</f>
        <v/>
      </c>
      <c r="L23" s="133" t="str">
        <f>IF($B23&lt;&gt;"",VLOOKUP($C23,'Setting (6)'!$C$4:$AC$27,COLUMN(),FALSE),"")</f>
        <v/>
      </c>
      <c r="M23" s="133" t="str">
        <f>IF($B23&lt;&gt;"",VLOOKUP($C23,'Setting (6)'!$C$4:$AC$27,COLUMN(),FALSE),"")</f>
        <v/>
      </c>
      <c r="N23" s="133" t="str">
        <f>IF($B23&lt;&gt;"",VLOOKUP($C23,'Setting (6)'!$C$4:$AC$27,COLUMN(),FALSE),"")</f>
        <v/>
      </c>
      <c r="O23" s="133" t="str">
        <f>IF($B23&lt;&gt;"",VLOOKUP($C23,'Setting (6)'!$C$4:$AC$27,COLUMN(),FALSE),"")</f>
        <v/>
      </c>
      <c r="P23" s="133" t="str">
        <f>IF($B23&lt;&gt;"",VLOOKUP($C23,'Setting (6)'!$C$4:$AC$27,COLUMN(),FALSE),"")</f>
        <v/>
      </c>
      <c r="Q23" s="133" t="str">
        <f>IF($B23&lt;&gt;"",VLOOKUP($C23,'Setting (6)'!$C$4:$AC$27,COLUMN(),FALSE),"")</f>
        <v/>
      </c>
      <c r="R23" s="133" t="str">
        <f>IF($B23&lt;&gt;"",VLOOKUP($C23,'Setting (6)'!$C$4:$AC$27,COLUMN(),FALSE),"")</f>
        <v/>
      </c>
      <c r="S23" s="133" t="str">
        <f>IF($B23&lt;&gt;"",VLOOKUP($C23,'Setting (6)'!$C$4:$AC$27,COLUMN(),FALSE),"")</f>
        <v/>
      </c>
      <c r="T23" s="133" t="str">
        <f>IF($B23&lt;&gt;"",VLOOKUP($C23,'Setting (6)'!$C$4:$AC$27,COLUMN(),FALSE),"")</f>
        <v/>
      </c>
      <c r="U23" s="133" t="str">
        <f>IF($B23&lt;&gt;"",VLOOKUP($C23,'Setting (6)'!$C$4:$AC$27,COLUMN(),FALSE),"")</f>
        <v/>
      </c>
      <c r="V23" s="133" t="str">
        <f>IF($B23&lt;&gt;"",VLOOKUP($C23,'Setting (6)'!$C$4:$AC$27,COLUMN(),FALSE),"")</f>
        <v/>
      </c>
      <c r="W23" s="133" t="str">
        <f>IF($B23&lt;&gt;"",VLOOKUP($C23,'Setting (6)'!$C$4:$AC$27,COLUMN(),FALSE),"")</f>
        <v/>
      </c>
      <c r="X23" s="133" t="str">
        <f>IF($B23&lt;&gt;"",VLOOKUP($C23,'Setting (6)'!$C$4:$AC$27,COLUMN(),FALSE),"")</f>
        <v/>
      </c>
      <c r="Y23" s="133" t="str">
        <f>IF($B23&lt;&gt;"",VLOOKUP($C23,'Setting (6)'!$C$4:$AC$27,COLUMN(),FALSE),"")</f>
        <v/>
      </c>
      <c r="Z23" s="133" t="str">
        <f>IF($B23&lt;&gt;"",VLOOKUP($C23,'Setting (6)'!$C$4:$AC$27,COLUMN(),FALSE),"")</f>
        <v/>
      </c>
      <c r="AA23" s="133" t="str">
        <f>IF($B23&lt;&gt;"",VLOOKUP($C23,'Setting (6)'!$C$4:$AC$27,COLUMN(),FALSE),"")</f>
        <v/>
      </c>
    </row>
    <row r="24" spans="2:27">
      <c r="B24" s="132" t="str">
        <f>IF(B23&lt;&gt;"",IF(B23='Initial Setup (6)'!$B$2,"",B23+1),"")</f>
        <v/>
      </c>
      <c r="C24" s="130" t="str">
        <f>IF(B24&lt;&gt;"",VLOOKUP(B24,'Setting (6)'!B$4:AC$27,2,FALSE),"")</f>
        <v/>
      </c>
      <c r="D24" s="133" t="str">
        <f>IF($B24&lt;&gt;"",VLOOKUP($C24,'Setting (6)'!$C$4:$AC$27,COLUMN(),FALSE),"")</f>
        <v/>
      </c>
      <c r="E24" s="133" t="str">
        <f>IF($B24&lt;&gt;"",VLOOKUP($C24,'Setting (6)'!$C$4:$AC$27,COLUMN(),FALSE),"")</f>
        <v/>
      </c>
      <c r="F24" s="133" t="str">
        <f>IF($B24&lt;&gt;"",VLOOKUP($C24,'Setting (6)'!$C$4:$AC$27,COLUMN(),FALSE),"")</f>
        <v/>
      </c>
      <c r="G24" s="133" t="str">
        <f>IF($B24&lt;&gt;"",VLOOKUP($C24,'Setting (6)'!$C$4:$AC$27,COLUMN(),FALSE),"")</f>
        <v/>
      </c>
      <c r="H24" s="133" t="str">
        <f>IF($B24&lt;&gt;"",VLOOKUP($C24,'Setting (6)'!$C$4:$AC$27,COLUMN(),FALSE),"")</f>
        <v/>
      </c>
      <c r="I24" s="133" t="str">
        <f>IF($B24&lt;&gt;"",VLOOKUP($C24,'Setting (6)'!$C$4:$AC$27,COLUMN(),FALSE),"")</f>
        <v/>
      </c>
      <c r="J24" s="133" t="str">
        <f>IF($B24&lt;&gt;"",VLOOKUP($C24,'Setting (6)'!$C$4:$AC$27,COLUMN(),FALSE),"")</f>
        <v/>
      </c>
      <c r="K24" s="134" t="str">
        <f>IF($B24&lt;&gt;"",VLOOKUP($C24,'Setting (6)'!$C$4:$AC$27,COLUMN(),FALSE),"")</f>
        <v/>
      </c>
      <c r="L24" s="133" t="str">
        <f>IF($B24&lt;&gt;"",VLOOKUP($C24,'Setting (6)'!$C$4:$AC$27,COLUMN(),FALSE),"")</f>
        <v/>
      </c>
      <c r="M24" s="133" t="str">
        <f>IF($B24&lt;&gt;"",VLOOKUP($C24,'Setting (6)'!$C$4:$AC$27,COLUMN(),FALSE),"")</f>
        <v/>
      </c>
      <c r="N24" s="133" t="str">
        <f>IF($B24&lt;&gt;"",VLOOKUP($C24,'Setting (6)'!$C$4:$AC$27,COLUMN(),FALSE),"")</f>
        <v/>
      </c>
      <c r="O24" s="133" t="str">
        <f>IF($B24&lt;&gt;"",VLOOKUP($C24,'Setting (6)'!$C$4:$AC$27,COLUMN(),FALSE),"")</f>
        <v/>
      </c>
      <c r="P24" s="133" t="str">
        <f>IF($B24&lt;&gt;"",VLOOKUP($C24,'Setting (6)'!$C$4:$AC$27,COLUMN(),FALSE),"")</f>
        <v/>
      </c>
      <c r="Q24" s="133" t="str">
        <f>IF($B24&lt;&gt;"",VLOOKUP($C24,'Setting (6)'!$C$4:$AC$27,COLUMN(),FALSE),"")</f>
        <v/>
      </c>
      <c r="R24" s="133" t="str">
        <f>IF($B24&lt;&gt;"",VLOOKUP($C24,'Setting (6)'!$C$4:$AC$27,COLUMN(),FALSE),"")</f>
        <v/>
      </c>
      <c r="S24" s="133" t="str">
        <f>IF($B24&lt;&gt;"",VLOOKUP($C24,'Setting (6)'!$C$4:$AC$27,COLUMN(),FALSE),"")</f>
        <v/>
      </c>
      <c r="T24" s="133" t="str">
        <f>IF($B24&lt;&gt;"",VLOOKUP($C24,'Setting (6)'!$C$4:$AC$27,COLUMN(),FALSE),"")</f>
        <v/>
      </c>
      <c r="U24" s="133" t="str">
        <f>IF($B24&lt;&gt;"",VLOOKUP($C24,'Setting (6)'!$C$4:$AC$27,COLUMN(),FALSE),"")</f>
        <v/>
      </c>
      <c r="V24" s="133" t="str">
        <f>IF($B24&lt;&gt;"",VLOOKUP($C24,'Setting (6)'!$C$4:$AC$27,COLUMN(),FALSE),"")</f>
        <v/>
      </c>
      <c r="W24" s="133" t="str">
        <f>IF($B24&lt;&gt;"",VLOOKUP($C24,'Setting (6)'!$C$4:$AC$27,COLUMN(),FALSE),"")</f>
        <v/>
      </c>
      <c r="X24" s="133" t="str">
        <f>IF($B24&lt;&gt;"",VLOOKUP($C24,'Setting (6)'!$C$4:$AC$27,COLUMN(),FALSE),"")</f>
        <v/>
      </c>
      <c r="Y24" s="133" t="str">
        <f>IF($B24&lt;&gt;"",VLOOKUP($C24,'Setting (6)'!$C$4:$AC$27,COLUMN(),FALSE),"")</f>
        <v/>
      </c>
      <c r="Z24" s="133" t="str">
        <f>IF($B24&lt;&gt;"",VLOOKUP($C24,'Setting (6)'!$C$4:$AC$27,COLUMN(),FALSE),"")</f>
        <v/>
      </c>
      <c r="AA24" s="133" t="str">
        <f>IF($B24&lt;&gt;"",VLOOKUP($C24,'Setting (6)'!$C$4:$AC$27,COLUMN(),FALSE),"")</f>
        <v/>
      </c>
    </row>
    <row r="25" spans="2:27">
      <c r="B25" s="132" t="str">
        <f>IF(B24&lt;&gt;"",IF(B24='Initial Setup (6)'!$B$2,"",B24+1),"")</f>
        <v/>
      </c>
      <c r="C25" s="130" t="str">
        <f>IF(B25&lt;&gt;"",VLOOKUP(B25,'Setting (6)'!B$4:AC$27,2,FALSE),"")</f>
        <v/>
      </c>
      <c r="D25" s="133" t="str">
        <f>IF($B25&lt;&gt;"",VLOOKUP($C25,'Setting (6)'!$C$4:$AC$27,COLUMN(),FALSE),"")</f>
        <v/>
      </c>
      <c r="E25" s="133" t="str">
        <f>IF($B25&lt;&gt;"",VLOOKUP($C25,'Setting (6)'!$C$4:$AC$27,COLUMN(),FALSE),"")</f>
        <v/>
      </c>
      <c r="F25" s="133" t="str">
        <f>IF($B25&lt;&gt;"",VLOOKUP($C25,'Setting (6)'!$C$4:$AC$27,COLUMN(),FALSE),"")</f>
        <v/>
      </c>
      <c r="G25" s="133" t="str">
        <f>IF($B25&lt;&gt;"",VLOOKUP($C25,'Setting (6)'!$C$4:$AC$27,COLUMN(),FALSE),"")</f>
        <v/>
      </c>
      <c r="H25" s="133" t="str">
        <f>IF($B25&lt;&gt;"",VLOOKUP($C25,'Setting (6)'!$C$4:$AC$27,COLUMN(),FALSE),"")</f>
        <v/>
      </c>
      <c r="I25" s="133" t="str">
        <f>IF($B25&lt;&gt;"",VLOOKUP($C25,'Setting (6)'!$C$4:$AC$27,COLUMN(),FALSE),"")</f>
        <v/>
      </c>
      <c r="J25" s="133" t="str">
        <f>IF($B25&lt;&gt;"",VLOOKUP($C25,'Setting (6)'!$C$4:$AC$27,COLUMN(),FALSE),"")</f>
        <v/>
      </c>
      <c r="K25" s="134" t="str">
        <f>IF($B25&lt;&gt;"",VLOOKUP($C25,'Setting (6)'!$C$4:$AC$27,COLUMN(),FALSE),"")</f>
        <v/>
      </c>
      <c r="L25" s="133" t="str">
        <f>IF($B25&lt;&gt;"",VLOOKUP($C25,'Setting (6)'!$C$4:$AC$27,COLUMN(),FALSE),"")</f>
        <v/>
      </c>
      <c r="M25" s="133" t="str">
        <f>IF($B25&lt;&gt;"",VLOOKUP($C25,'Setting (6)'!$C$4:$AC$27,COLUMN(),FALSE),"")</f>
        <v/>
      </c>
      <c r="N25" s="133" t="str">
        <f>IF($B25&lt;&gt;"",VLOOKUP($C25,'Setting (6)'!$C$4:$AC$27,COLUMN(),FALSE),"")</f>
        <v/>
      </c>
      <c r="O25" s="133" t="str">
        <f>IF($B25&lt;&gt;"",VLOOKUP($C25,'Setting (6)'!$C$4:$AC$27,COLUMN(),FALSE),"")</f>
        <v/>
      </c>
      <c r="P25" s="133" t="str">
        <f>IF($B25&lt;&gt;"",VLOOKUP($C25,'Setting (6)'!$C$4:$AC$27,COLUMN(),FALSE),"")</f>
        <v/>
      </c>
      <c r="Q25" s="133" t="str">
        <f>IF($B25&lt;&gt;"",VLOOKUP($C25,'Setting (6)'!$C$4:$AC$27,COLUMN(),FALSE),"")</f>
        <v/>
      </c>
      <c r="R25" s="133" t="str">
        <f>IF($B25&lt;&gt;"",VLOOKUP($C25,'Setting (6)'!$C$4:$AC$27,COLUMN(),FALSE),"")</f>
        <v/>
      </c>
      <c r="S25" s="133" t="str">
        <f>IF($B25&lt;&gt;"",VLOOKUP($C25,'Setting (6)'!$C$4:$AC$27,COLUMN(),FALSE),"")</f>
        <v/>
      </c>
      <c r="T25" s="133" t="str">
        <f>IF($B25&lt;&gt;"",VLOOKUP($C25,'Setting (6)'!$C$4:$AC$27,COLUMN(),FALSE),"")</f>
        <v/>
      </c>
      <c r="U25" s="133" t="str">
        <f>IF($B25&lt;&gt;"",VLOOKUP($C25,'Setting (6)'!$C$4:$AC$27,COLUMN(),FALSE),"")</f>
        <v/>
      </c>
      <c r="V25" s="133" t="str">
        <f>IF($B25&lt;&gt;"",VLOOKUP($C25,'Setting (6)'!$C$4:$AC$27,COLUMN(),FALSE),"")</f>
        <v/>
      </c>
      <c r="W25" s="133" t="str">
        <f>IF($B25&lt;&gt;"",VLOOKUP($C25,'Setting (6)'!$C$4:$AC$27,COLUMN(),FALSE),"")</f>
        <v/>
      </c>
      <c r="X25" s="133" t="str">
        <f>IF($B25&lt;&gt;"",VLOOKUP($C25,'Setting (6)'!$C$4:$AC$27,COLUMN(),FALSE),"")</f>
        <v/>
      </c>
      <c r="Y25" s="133" t="str">
        <f>IF($B25&lt;&gt;"",VLOOKUP($C25,'Setting (6)'!$C$4:$AC$27,COLUMN(),FALSE),"")</f>
        <v/>
      </c>
      <c r="Z25" s="133" t="str">
        <f>IF($B25&lt;&gt;"",VLOOKUP($C25,'Setting (6)'!$C$4:$AC$27,COLUMN(),FALSE),"")</f>
        <v/>
      </c>
      <c r="AA25" s="133" t="str">
        <f>IF($B25&lt;&gt;"",VLOOKUP($C25,'Setting (6)'!$C$4:$AC$27,COLUMN(),FALSE),"")</f>
        <v/>
      </c>
    </row>
    <row r="26" spans="2:27">
      <c r="B26" s="132" t="str">
        <f>IF(B25&lt;&gt;"",IF(B25='Initial Setup (6)'!$B$2,"",B25+1),"")</f>
        <v/>
      </c>
      <c r="C26" s="130" t="str">
        <f>IF(B26&lt;&gt;"",VLOOKUP(B26,'Setting (6)'!B$4:AC$27,2,FALSE),"")</f>
        <v/>
      </c>
      <c r="D26" s="133" t="str">
        <f>IF($B26&lt;&gt;"",VLOOKUP($C26,'Setting (6)'!$C$4:$AC$27,COLUMN(),FALSE),"")</f>
        <v/>
      </c>
      <c r="E26" s="133" t="str">
        <f>IF($B26&lt;&gt;"",VLOOKUP($C26,'Setting (6)'!$C$4:$AC$27,COLUMN(),FALSE),"")</f>
        <v/>
      </c>
      <c r="F26" s="133" t="str">
        <f>IF($B26&lt;&gt;"",VLOOKUP($C26,'Setting (6)'!$C$4:$AC$27,COLUMN(),FALSE),"")</f>
        <v/>
      </c>
      <c r="G26" s="133" t="str">
        <f>IF($B26&lt;&gt;"",VLOOKUP($C26,'Setting (6)'!$C$4:$AC$27,COLUMN(),FALSE),"")</f>
        <v/>
      </c>
      <c r="H26" s="133" t="str">
        <f>IF($B26&lt;&gt;"",VLOOKUP($C26,'Setting (6)'!$C$4:$AC$27,COLUMN(),FALSE),"")</f>
        <v/>
      </c>
      <c r="I26" s="133" t="str">
        <f>IF($B26&lt;&gt;"",VLOOKUP($C26,'Setting (6)'!$C$4:$AC$27,COLUMN(),FALSE),"")</f>
        <v/>
      </c>
      <c r="J26" s="133" t="str">
        <f>IF($B26&lt;&gt;"",VLOOKUP($C26,'Setting (6)'!$C$4:$AC$27,COLUMN(),FALSE),"")</f>
        <v/>
      </c>
      <c r="K26" s="134" t="str">
        <f>IF($B26&lt;&gt;"",VLOOKUP($C26,'Setting (6)'!$C$4:$AC$27,COLUMN(),FALSE),"")</f>
        <v/>
      </c>
      <c r="L26" s="133" t="str">
        <f>IF($B26&lt;&gt;"",VLOOKUP($C26,'Setting (6)'!$C$4:$AC$27,COLUMN(),FALSE),"")</f>
        <v/>
      </c>
      <c r="M26" s="133" t="str">
        <f>IF($B26&lt;&gt;"",VLOOKUP($C26,'Setting (6)'!$C$4:$AC$27,COLUMN(),FALSE),"")</f>
        <v/>
      </c>
      <c r="N26" s="133" t="str">
        <f>IF($B26&lt;&gt;"",VLOOKUP($C26,'Setting (6)'!$C$4:$AC$27,COLUMN(),FALSE),"")</f>
        <v/>
      </c>
      <c r="O26" s="133" t="str">
        <f>IF($B26&lt;&gt;"",VLOOKUP($C26,'Setting (6)'!$C$4:$AC$27,COLUMN(),FALSE),"")</f>
        <v/>
      </c>
      <c r="P26" s="133" t="str">
        <f>IF($B26&lt;&gt;"",VLOOKUP($C26,'Setting (6)'!$C$4:$AC$27,COLUMN(),FALSE),"")</f>
        <v/>
      </c>
      <c r="Q26" s="133" t="str">
        <f>IF($B26&lt;&gt;"",VLOOKUP($C26,'Setting (6)'!$C$4:$AC$27,COLUMN(),FALSE),"")</f>
        <v/>
      </c>
      <c r="R26" s="133" t="str">
        <f>IF($B26&lt;&gt;"",VLOOKUP($C26,'Setting (6)'!$C$4:$AC$27,COLUMN(),FALSE),"")</f>
        <v/>
      </c>
      <c r="S26" s="133" t="str">
        <f>IF($B26&lt;&gt;"",VLOOKUP($C26,'Setting (6)'!$C$4:$AC$27,COLUMN(),FALSE),"")</f>
        <v/>
      </c>
      <c r="T26" s="133" t="str">
        <f>IF($B26&lt;&gt;"",VLOOKUP($C26,'Setting (6)'!$C$4:$AC$27,COLUMN(),FALSE),"")</f>
        <v/>
      </c>
      <c r="U26" s="133" t="str">
        <f>IF($B26&lt;&gt;"",VLOOKUP($C26,'Setting (6)'!$C$4:$AC$27,COLUMN(),FALSE),"")</f>
        <v/>
      </c>
      <c r="V26" s="133" t="str">
        <f>IF($B26&lt;&gt;"",VLOOKUP($C26,'Setting (6)'!$C$4:$AC$27,COLUMN(),FALSE),"")</f>
        <v/>
      </c>
      <c r="W26" s="133" t="str">
        <f>IF($B26&lt;&gt;"",VLOOKUP($C26,'Setting (6)'!$C$4:$AC$27,COLUMN(),FALSE),"")</f>
        <v/>
      </c>
      <c r="X26" s="133" t="str">
        <f>IF($B26&lt;&gt;"",VLOOKUP($C26,'Setting (6)'!$C$4:$AC$27,COLUMN(),FALSE),"")</f>
        <v/>
      </c>
      <c r="Y26" s="133" t="str">
        <f>IF($B26&lt;&gt;"",VLOOKUP($C26,'Setting (6)'!$C$4:$AC$27,COLUMN(),FALSE),"")</f>
        <v/>
      </c>
      <c r="Z26" s="133" t="str">
        <f>IF($B26&lt;&gt;"",VLOOKUP($C26,'Setting (6)'!$C$4:$AC$27,COLUMN(),FALSE),"")</f>
        <v/>
      </c>
      <c r="AA26" s="133" t="str">
        <f>IF($B26&lt;&gt;"",VLOOKUP($C26,'Setting (6)'!$C$4:$AC$27,COLUMN(),FALSE),"")</f>
        <v/>
      </c>
    </row>
    <row r="27" spans="2:27">
      <c r="B27" s="132" t="str">
        <f>IF(B26&lt;&gt;"",IF(B26='Initial Setup (6)'!$B$2,"",B26+1),"")</f>
        <v/>
      </c>
      <c r="C27" s="130" t="str">
        <f>IF(B27&lt;&gt;"",VLOOKUP(B27,'Setting (6)'!B$4:AC$27,2,FALSE),"")</f>
        <v/>
      </c>
      <c r="D27" s="133" t="str">
        <f>IF($B27&lt;&gt;"",VLOOKUP($C27,'Setting (6)'!$C$4:$AC$27,COLUMN(),FALSE),"")</f>
        <v/>
      </c>
      <c r="E27" s="133" t="str">
        <f>IF($B27&lt;&gt;"",VLOOKUP($C27,'Setting (6)'!$C$4:$AC$27,COLUMN(),FALSE),"")</f>
        <v/>
      </c>
      <c r="F27" s="133" t="str">
        <f>IF($B27&lt;&gt;"",VLOOKUP($C27,'Setting (6)'!$C$4:$AC$27,COLUMN(),FALSE),"")</f>
        <v/>
      </c>
      <c r="G27" s="133" t="str">
        <f>IF($B27&lt;&gt;"",VLOOKUP($C27,'Setting (6)'!$C$4:$AC$27,COLUMN(),FALSE),"")</f>
        <v/>
      </c>
      <c r="H27" s="133" t="str">
        <f>IF($B27&lt;&gt;"",VLOOKUP($C27,'Setting (6)'!$C$4:$AC$27,COLUMN(),FALSE),"")</f>
        <v/>
      </c>
      <c r="I27" s="133" t="str">
        <f>IF($B27&lt;&gt;"",VLOOKUP($C27,'Setting (6)'!$C$4:$AC$27,COLUMN(),FALSE),"")</f>
        <v/>
      </c>
      <c r="J27" s="133" t="str">
        <f>IF($B27&lt;&gt;"",VLOOKUP($C27,'Setting (6)'!$C$4:$AC$27,COLUMN(),FALSE),"")</f>
        <v/>
      </c>
      <c r="K27" s="134" t="str">
        <f>IF($B27&lt;&gt;"",VLOOKUP($C27,'Setting (6)'!$C$4:$AC$27,COLUMN(),FALSE),"")</f>
        <v/>
      </c>
      <c r="L27" s="133" t="str">
        <f>IF($B27&lt;&gt;"",VLOOKUP($C27,'Setting (6)'!$C$4:$AC$27,COLUMN(),FALSE),"")</f>
        <v/>
      </c>
      <c r="M27" s="133" t="str">
        <f>IF($B27&lt;&gt;"",VLOOKUP($C27,'Setting (6)'!$C$4:$AC$27,COLUMN(),FALSE),"")</f>
        <v/>
      </c>
      <c r="N27" s="133" t="str">
        <f>IF($B27&lt;&gt;"",VLOOKUP($C27,'Setting (6)'!$C$4:$AC$27,COLUMN(),FALSE),"")</f>
        <v/>
      </c>
      <c r="O27" s="133" t="str">
        <f>IF($B27&lt;&gt;"",VLOOKUP($C27,'Setting (6)'!$C$4:$AC$27,COLUMN(),FALSE),"")</f>
        <v/>
      </c>
      <c r="P27" s="133" t="str">
        <f>IF($B27&lt;&gt;"",VLOOKUP($C27,'Setting (6)'!$C$4:$AC$27,COLUMN(),FALSE),"")</f>
        <v/>
      </c>
      <c r="Q27" s="133" t="str">
        <f>IF($B27&lt;&gt;"",VLOOKUP($C27,'Setting (6)'!$C$4:$AC$27,COLUMN(),FALSE),"")</f>
        <v/>
      </c>
      <c r="R27" s="133" t="str">
        <f>IF($B27&lt;&gt;"",VLOOKUP($C27,'Setting (6)'!$C$4:$AC$27,COLUMN(),FALSE),"")</f>
        <v/>
      </c>
      <c r="S27" s="133" t="str">
        <f>IF($B27&lt;&gt;"",VLOOKUP($C27,'Setting (6)'!$C$4:$AC$27,COLUMN(),FALSE),"")</f>
        <v/>
      </c>
      <c r="T27" s="133" t="str">
        <f>IF($B27&lt;&gt;"",VLOOKUP($C27,'Setting (6)'!$C$4:$AC$27,COLUMN(),FALSE),"")</f>
        <v/>
      </c>
      <c r="U27" s="133" t="str">
        <f>IF($B27&lt;&gt;"",VLOOKUP($C27,'Setting (6)'!$C$4:$AC$27,COLUMN(),FALSE),"")</f>
        <v/>
      </c>
      <c r="V27" s="133" t="str">
        <f>IF($B27&lt;&gt;"",VLOOKUP($C27,'Setting (6)'!$C$4:$AC$27,COLUMN(),FALSE),"")</f>
        <v/>
      </c>
      <c r="W27" s="133" t="str">
        <f>IF($B27&lt;&gt;"",VLOOKUP($C27,'Setting (6)'!$C$4:$AC$27,COLUMN(),FALSE),"")</f>
        <v/>
      </c>
      <c r="X27" s="133" t="str">
        <f>IF($B27&lt;&gt;"",VLOOKUP($C27,'Setting (6)'!$C$4:$AC$27,COLUMN(),FALSE),"")</f>
        <v/>
      </c>
      <c r="Y27" s="133" t="str">
        <f>IF($B27&lt;&gt;"",VLOOKUP($C27,'Setting (6)'!$C$4:$AC$27,COLUMN(),FALSE),"")</f>
        <v/>
      </c>
      <c r="Z27" s="133" t="str">
        <f>IF($B27&lt;&gt;"",VLOOKUP($C27,'Setting (6)'!$C$4:$AC$27,COLUMN(),FALSE),"")</f>
        <v/>
      </c>
      <c r="AA27" s="133" t="str">
        <f>IF($B27&lt;&gt;"",VLOOKUP($C27,'Setting (6)'!$C$4:$AC$27,COLUMN(),FALSE),"")</f>
        <v/>
      </c>
    </row>
    <row r="28" spans="2:27">
      <c r="B28" s="132" t="str">
        <f>IF(B27&lt;&gt;"",IF(B27='Initial Setup (6)'!$B$2,"",B27+1),"")</f>
        <v/>
      </c>
      <c r="C28" s="130" t="str">
        <f>IF(B28&lt;&gt;"",VLOOKUP(B28,'Setting (6)'!B$4:AC$27,2,FALSE),"")</f>
        <v/>
      </c>
      <c r="D28" s="133" t="str">
        <f>IF($B28&lt;&gt;"",VLOOKUP($C28,'Setting (6)'!$C$4:$AC$27,COLUMN(),FALSE),"")</f>
        <v/>
      </c>
      <c r="E28" s="133" t="str">
        <f>IF($B28&lt;&gt;"",VLOOKUP($C28,'Setting (6)'!$C$4:$AC$27,COLUMN(),FALSE),"")</f>
        <v/>
      </c>
      <c r="F28" s="133" t="str">
        <f>IF($B28&lt;&gt;"",VLOOKUP($C28,'Setting (6)'!$C$4:$AC$27,COLUMN(),FALSE),"")</f>
        <v/>
      </c>
      <c r="G28" s="133" t="str">
        <f>IF($B28&lt;&gt;"",VLOOKUP($C28,'Setting (6)'!$C$4:$AC$27,COLUMN(),FALSE),"")</f>
        <v/>
      </c>
      <c r="H28" s="133" t="str">
        <f>IF($B28&lt;&gt;"",VLOOKUP($C28,'Setting (6)'!$C$4:$AC$27,COLUMN(),FALSE),"")</f>
        <v/>
      </c>
      <c r="I28" s="133" t="str">
        <f>IF($B28&lt;&gt;"",VLOOKUP($C28,'Setting (6)'!$C$4:$AC$27,COLUMN(),FALSE),"")</f>
        <v/>
      </c>
      <c r="J28" s="133" t="str">
        <f>IF($B28&lt;&gt;"",VLOOKUP($C28,'Setting (6)'!$C$4:$AC$27,COLUMN(),FALSE),"")</f>
        <v/>
      </c>
      <c r="K28" s="134" t="str">
        <f>IF($B28&lt;&gt;"",VLOOKUP($C28,'Setting (6)'!$C$4:$AC$27,COLUMN(),FALSE),"")</f>
        <v/>
      </c>
      <c r="L28" s="133" t="str">
        <f>IF($B28&lt;&gt;"",VLOOKUP($C28,'Setting (6)'!$C$4:$AC$27,COLUMN(),FALSE),"")</f>
        <v/>
      </c>
      <c r="M28" s="133" t="str">
        <f>IF($B28&lt;&gt;"",VLOOKUP($C28,'Setting (6)'!$C$4:$AC$27,COLUMN(),FALSE),"")</f>
        <v/>
      </c>
      <c r="N28" s="133" t="str">
        <f>IF($B28&lt;&gt;"",VLOOKUP($C28,'Setting (6)'!$C$4:$AC$27,COLUMN(),FALSE),"")</f>
        <v/>
      </c>
      <c r="O28" s="133" t="str">
        <f>IF($B28&lt;&gt;"",VLOOKUP($C28,'Setting (6)'!$C$4:$AC$27,COLUMN(),FALSE),"")</f>
        <v/>
      </c>
      <c r="P28" s="133" t="str">
        <f>IF($B28&lt;&gt;"",VLOOKUP($C28,'Setting (6)'!$C$4:$AC$27,COLUMN(),FALSE),"")</f>
        <v/>
      </c>
      <c r="Q28" s="133" t="str">
        <f>IF($B28&lt;&gt;"",VLOOKUP($C28,'Setting (6)'!$C$4:$AC$27,COLUMN(),FALSE),"")</f>
        <v/>
      </c>
      <c r="R28" s="133" t="str">
        <f>IF($B28&lt;&gt;"",VLOOKUP($C28,'Setting (6)'!$C$4:$AC$27,COLUMN(),FALSE),"")</f>
        <v/>
      </c>
      <c r="S28" s="133" t="str">
        <f>IF($B28&lt;&gt;"",VLOOKUP($C28,'Setting (6)'!$C$4:$AC$27,COLUMN(),FALSE),"")</f>
        <v/>
      </c>
      <c r="T28" s="133" t="str">
        <f>IF($B28&lt;&gt;"",VLOOKUP($C28,'Setting (6)'!$C$4:$AC$27,COLUMN(),FALSE),"")</f>
        <v/>
      </c>
      <c r="U28" s="133" t="str">
        <f>IF($B28&lt;&gt;"",VLOOKUP($C28,'Setting (6)'!$C$4:$AC$27,COLUMN(),FALSE),"")</f>
        <v/>
      </c>
      <c r="V28" s="133" t="str">
        <f>IF($B28&lt;&gt;"",VLOOKUP($C28,'Setting (6)'!$C$4:$AC$27,COLUMN(),FALSE),"")</f>
        <v/>
      </c>
      <c r="W28" s="133" t="str">
        <f>IF($B28&lt;&gt;"",VLOOKUP($C28,'Setting (6)'!$C$4:$AC$27,COLUMN(),FALSE),"")</f>
        <v/>
      </c>
      <c r="X28" s="133" t="str">
        <f>IF($B28&lt;&gt;"",VLOOKUP($C28,'Setting (6)'!$C$4:$AC$27,COLUMN(),FALSE),"")</f>
        <v/>
      </c>
      <c r="Y28" s="133" t="str">
        <f>IF($B28&lt;&gt;"",VLOOKUP($C28,'Setting (6)'!$C$4:$AC$27,COLUMN(),FALSE),"")</f>
        <v/>
      </c>
      <c r="Z28" s="133" t="str">
        <f>IF($B28&lt;&gt;"",VLOOKUP($C28,'Setting (6)'!$C$4:$AC$27,COLUMN(),FALSE),"")</f>
        <v/>
      </c>
      <c r="AA28" s="133" t="str">
        <f>IF($B28&lt;&gt;"",VLOOKUP($C28,'Setting (6)'!$C$4:$AC$27,COLUMN(),FALSE),"")</f>
        <v/>
      </c>
    </row>
    <row r="29" spans="2:27">
      <c r="B29" s="132" t="str">
        <f>IF(B28&lt;&gt;"",IF(B28='Initial Setup (6)'!$B$2,"",B28+1),"")</f>
        <v/>
      </c>
      <c r="C29" s="130" t="str">
        <f>IF(B29&lt;&gt;"",VLOOKUP(B29,'Setting (6)'!B$4:AC$27,2,FALSE),"")</f>
        <v/>
      </c>
      <c r="D29" s="133" t="str">
        <f>IF($B29&lt;&gt;"",VLOOKUP($C29,'Setting (6)'!$C$4:$AC$27,COLUMN(),FALSE),"")</f>
        <v/>
      </c>
      <c r="E29" s="133" t="str">
        <f>IF($B29&lt;&gt;"",VLOOKUP($C29,'Setting (6)'!$C$4:$AC$27,COLUMN(),FALSE),"")</f>
        <v/>
      </c>
      <c r="F29" s="133" t="str">
        <f>IF($B29&lt;&gt;"",VLOOKUP($C29,'Setting (6)'!$C$4:$AC$27,COLUMN(),FALSE),"")</f>
        <v/>
      </c>
      <c r="G29" s="133" t="str">
        <f>IF($B29&lt;&gt;"",VLOOKUP($C29,'Setting (6)'!$C$4:$AC$27,COLUMN(),FALSE),"")</f>
        <v/>
      </c>
      <c r="H29" s="133" t="str">
        <f>IF($B29&lt;&gt;"",VLOOKUP($C29,'Setting (6)'!$C$4:$AC$27,COLUMN(),FALSE),"")</f>
        <v/>
      </c>
      <c r="I29" s="133" t="str">
        <f>IF($B29&lt;&gt;"",VLOOKUP($C29,'Setting (6)'!$C$4:$AC$27,COLUMN(),FALSE),"")</f>
        <v/>
      </c>
      <c r="J29" s="133" t="str">
        <f>IF($B29&lt;&gt;"",VLOOKUP($C29,'Setting (6)'!$C$4:$AC$27,COLUMN(),FALSE),"")</f>
        <v/>
      </c>
      <c r="K29" s="134" t="str">
        <f>IF($B29&lt;&gt;"",VLOOKUP($C29,'Setting (6)'!$C$4:$AC$27,COLUMN(),FALSE),"")</f>
        <v/>
      </c>
      <c r="L29" s="133" t="str">
        <f>IF($B29&lt;&gt;"",VLOOKUP($C29,'Setting (6)'!$C$4:$AC$27,COLUMN(),FALSE),"")</f>
        <v/>
      </c>
      <c r="M29" s="133" t="str">
        <f>IF($B29&lt;&gt;"",VLOOKUP($C29,'Setting (6)'!$C$4:$AC$27,COLUMN(),FALSE),"")</f>
        <v/>
      </c>
      <c r="N29" s="133" t="str">
        <f>IF($B29&lt;&gt;"",VLOOKUP($C29,'Setting (6)'!$C$4:$AC$27,COLUMN(),FALSE),"")</f>
        <v/>
      </c>
      <c r="O29" s="133" t="str">
        <f>IF($B29&lt;&gt;"",VLOOKUP($C29,'Setting (6)'!$C$4:$AC$27,COLUMN(),FALSE),"")</f>
        <v/>
      </c>
      <c r="P29" s="133" t="str">
        <f>IF($B29&lt;&gt;"",VLOOKUP($C29,'Setting (6)'!$C$4:$AC$27,COLUMN(),FALSE),"")</f>
        <v/>
      </c>
      <c r="Q29" s="133" t="str">
        <f>IF($B29&lt;&gt;"",VLOOKUP($C29,'Setting (6)'!$C$4:$AC$27,COLUMN(),FALSE),"")</f>
        <v/>
      </c>
      <c r="R29" s="133" t="str">
        <f>IF($B29&lt;&gt;"",VLOOKUP($C29,'Setting (6)'!$C$4:$AC$27,COLUMN(),FALSE),"")</f>
        <v/>
      </c>
      <c r="S29" s="133" t="str">
        <f>IF($B29&lt;&gt;"",VLOOKUP($C29,'Setting (6)'!$C$4:$AC$27,COLUMN(),FALSE),"")</f>
        <v/>
      </c>
      <c r="T29" s="133" t="str">
        <f>IF($B29&lt;&gt;"",VLOOKUP($C29,'Setting (6)'!$C$4:$AC$27,COLUMN(),FALSE),"")</f>
        <v/>
      </c>
      <c r="U29" s="133" t="str">
        <f>IF($B29&lt;&gt;"",VLOOKUP($C29,'Setting (6)'!$C$4:$AC$27,COLUMN(),FALSE),"")</f>
        <v/>
      </c>
      <c r="V29" s="133" t="str">
        <f>IF($B29&lt;&gt;"",VLOOKUP($C29,'Setting (6)'!$C$4:$AC$27,COLUMN(),FALSE),"")</f>
        <v/>
      </c>
      <c r="W29" s="133" t="str">
        <f>IF($B29&lt;&gt;"",VLOOKUP($C29,'Setting (6)'!$C$4:$AC$27,COLUMN(),FALSE),"")</f>
        <v/>
      </c>
      <c r="X29" s="133" t="str">
        <f>IF($B29&lt;&gt;"",VLOOKUP($C29,'Setting (6)'!$C$4:$AC$27,COLUMN(),FALSE),"")</f>
        <v/>
      </c>
      <c r="Y29" s="133" t="str">
        <f>IF($B29&lt;&gt;"",VLOOKUP($C29,'Setting (6)'!$C$4:$AC$27,COLUMN(),FALSE),"")</f>
        <v/>
      </c>
      <c r="Z29" s="133" t="str">
        <f>IF($B29&lt;&gt;"",VLOOKUP($C29,'Setting (6)'!$C$4:$AC$27,COLUMN(),FALSE),"")</f>
        <v/>
      </c>
      <c r="AA29" s="133" t="str">
        <f>IF($B29&lt;&gt;"",VLOOKUP($C29,'Setting (6)'!$C$4:$AC$27,COLUMN(),FALSE),"")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67" priority="1" stopIfTrue="1">
      <formula>$B6&lt;&gt;""</formula>
    </cfRule>
  </conditionalFormatting>
  <conditionalFormatting sqref="B6">
    <cfRule type="expression" dxfId="66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J34" sqref="J34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5</v>
      </c>
      <c r="C4" s="128" t="str">
        <f>IF('Initial Setup (6)'!D3&lt;&gt;"",'Initial Setup (6)'!E3,0)</f>
        <v>ALTINORDU (TUR)</v>
      </c>
      <c r="D4" s="133">
        <f>'Initial Setup (6)'!B2</f>
        <v>9</v>
      </c>
      <c r="E4" s="133">
        <f>COUNTIF('Fixtures and Results (6)'!D:D,'Setting (6)'!C4)+COUNTIF('Fixtures and Results (6)'!G:G,'Setting (6)'!C4)</f>
        <v>9</v>
      </c>
      <c r="F4" s="132">
        <f t="shared" ref="F4:F23" si="1">G4+H4+I4</f>
        <v>4</v>
      </c>
      <c r="G4" s="132">
        <f t="shared" ref="G4:K23" si="2">O4+W4</f>
        <v>1</v>
      </c>
      <c r="H4" s="132">
        <f t="shared" si="2"/>
        <v>3</v>
      </c>
      <c r="I4" s="132">
        <f t="shared" si="2"/>
        <v>0</v>
      </c>
      <c r="J4" s="132">
        <f t="shared" si="2"/>
        <v>4</v>
      </c>
      <c r="K4" s="132">
        <f t="shared" si="2"/>
        <v>1</v>
      </c>
      <c r="L4" s="132">
        <f>IF(D4&lt;1,-100,T4+AB4)</f>
        <v>3</v>
      </c>
      <c r="M4" s="132">
        <f>U4+AC4-ABS('Deduction (6)'!D3)</f>
        <v>6</v>
      </c>
      <c r="N4" s="132">
        <f t="shared" ref="N4:N23" si="3">O4+P4+Q4</f>
        <v>2</v>
      </c>
      <c r="O4" s="132">
        <f>SUMPRODUCT(('Fixtures and Results (6)'!D$3:D$382='Setting (6)'!C4)*('Fixtures and Results (6)'!E$3:E$382&gt;'Fixtures and Results (6)'!F$3:F$382))</f>
        <v>0</v>
      </c>
      <c r="P4" s="132">
        <f>SUMPRODUCT(('Fixtures and Results (6)'!D$3:D$382='Setting (6)'!C4)*('Fixtures and Results (6)'!E$3:E$382='Fixtures and Results (6)'!F$3:F$382)*('Fixtures and Results (6)'!E$3:E$382&lt;&gt;""))</f>
        <v>2</v>
      </c>
      <c r="Q4" s="132">
        <f>SUMPRODUCT(('Fixtures and Results (6)'!D$3:D$382='Setting (6)'!C4)*('Fixtures and Results (6)'!E$3:E$382&lt;'Fixtures and Results (6)'!F$3:F$382))</f>
        <v>0</v>
      </c>
      <c r="R4" s="132">
        <f>SUMIF('Fixtures and Results (6)'!D$3:D$382,'Setting (6)'!C4,'Fixtures and Results (6)'!E$3:E$382)</f>
        <v>1</v>
      </c>
      <c r="S4" s="132">
        <f>SUMIF('Fixtures and Results (6)'!D$3:D$382,'Setting (6)'!C4,'Fixtures and Results (6)'!F$3:F$382)</f>
        <v>1</v>
      </c>
      <c r="T4" s="132">
        <f t="shared" ref="T4:T23" si="4">R4-S4</f>
        <v>0</v>
      </c>
      <c r="U4" s="132">
        <f t="shared" ref="U4:U23" si="5">O4*3+P4*1</f>
        <v>2</v>
      </c>
      <c r="V4" s="132">
        <f t="shared" ref="V4:V23" si="6">W4+X4+Y4</f>
        <v>2</v>
      </c>
      <c r="W4" s="132">
        <f>SUMPRODUCT(('Fixtures and Results (6)'!G$3:G$382='Setting (6)'!C4)*('Fixtures and Results (6)'!E$3:E$382&lt;'Fixtures and Results (6)'!F$3:F$382))</f>
        <v>1</v>
      </c>
      <c r="X4" s="132">
        <f>SUMPRODUCT(('Fixtures and Results (6)'!G$3:G$382='Setting (6)'!C4)*('Fixtures and Results (6)'!E$3:E$382='Fixtures and Results (6)'!F$3:F$382)*('Fixtures and Results (6)'!F$3:F$382&lt;&gt;""))</f>
        <v>1</v>
      </c>
      <c r="Y4" s="132">
        <f>SUMPRODUCT(('Fixtures and Results (6)'!G$3:G$382='Setting (6)'!C4)*('Fixtures and Results (6)'!E$3:E$382&gt;'Fixtures and Results (6)'!F$3:F$382))</f>
        <v>0</v>
      </c>
      <c r="Z4" s="132">
        <f>SUMIF('Fixtures and Results (6)'!G$3:G$382,'Setting (6)'!C4,'Fixtures and Results (6)'!F$3:F$382)</f>
        <v>3</v>
      </c>
      <c r="AA4" s="132">
        <f>SUMIF('Fixtures and Results (6)'!G$3:G$382,'Setting (6)'!C4,'Fixtures and Results (6)'!E$3:E$382)</f>
        <v>0</v>
      </c>
      <c r="AB4" s="132">
        <f t="shared" ref="AB4:AB23" si="7">Z4-AA4</f>
        <v>3</v>
      </c>
      <c r="AC4" s="132">
        <f t="shared" ref="AC4:AC23" si="8">W4*3+X4*1</f>
        <v>4</v>
      </c>
      <c r="AD4" s="132">
        <f>RANK(M4,M$4:M$27)</f>
        <v>4</v>
      </c>
      <c r="AE4" s="132">
        <f>SUMPRODUCT((M$4:M$27=M4)*(L$4:L$27&gt;L4))</f>
        <v>1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2</v>
      </c>
      <c r="C5" s="128" t="str">
        <f>IF('Initial Setup (6)'!D4&lt;&gt;"",'Initial Setup (6)'!E4,0)</f>
        <v>AKHİSAR (TUR)</v>
      </c>
      <c r="D5" s="136">
        <f>D4-1</f>
        <v>8</v>
      </c>
      <c r="E5" s="133">
        <f>COUNTIF('Fixtures and Results (6)'!D:D,'Setting (6)'!C5)+COUNTIF('Fixtures and Results (6)'!G:G,'Setting (6)'!C5)</f>
        <v>9</v>
      </c>
      <c r="F5" s="132">
        <f t="shared" si="1"/>
        <v>4</v>
      </c>
      <c r="G5" s="132">
        <f t="shared" si="2"/>
        <v>2</v>
      </c>
      <c r="H5" s="132">
        <f t="shared" si="2"/>
        <v>1</v>
      </c>
      <c r="I5" s="132">
        <f t="shared" si="2"/>
        <v>1</v>
      </c>
      <c r="J5" s="132">
        <f t="shared" si="2"/>
        <v>6</v>
      </c>
      <c r="K5" s="132">
        <f t="shared" si="2"/>
        <v>5</v>
      </c>
      <c r="L5" s="132">
        <f t="shared" ref="L5:L27" si="9">IF(D5&lt;1,-100,T5+AB5)</f>
        <v>1</v>
      </c>
      <c r="M5" s="132">
        <f>U5+AC5-ABS('Deduction (6)'!D4)</f>
        <v>7</v>
      </c>
      <c r="N5" s="132">
        <f t="shared" si="3"/>
        <v>2</v>
      </c>
      <c r="O5" s="132">
        <f>SUMPRODUCT(('Fixtures and Results (6)'!D$3:D$382='Setting (6)'!C5)*('Fixtures and Results (6)'!E$3:E$382&gt;'Fixtures and Results (6)'!F$3:F$382))</f>
        <v>1</v>
      </c>
      <c r="P5" s="132">
        <f>SUMPRODUCT(('Fixtures and Results (6)'!D$3:D$382='Setting (6)'!C5)*('Fixtures and Results (6)'!E$3:E$382='Fixtures and Results (6)'!F$3:F$382)*('Fixtures and Results (6)'!E$3:E$382&lt;&gt;""))</f>
        <v>0</v>
      </c>
      <c r="Q5" s="132">
        <f>SUMPRODUCT(('Fixtures and Results (6)'!D$3:D$382='Setting (6)'!C5)*('Fixtures and Results (6)'!E$3:E$382&lt;'Fixtures and Results (6)'!F$3:F$382))</f>
        <v>1</v>
      </c>
      <c r="R5" s="132">
        <f>SUMIF('Fixtures and Results (6)'!D$3:D$382,'Setting (6)'!C5,'Fixtures and Results (6)'!E$3:E$382)</f>
        <v>5</v>
      </c>
      <c r="S5" s="132">
        <f>SUMIF('Fixtures and Results (6)'!D$3:D$382,'Setting (6)'!C5,'Fixtures and Results (6)'!F$3:F$382)</f>
        <v>5</v>
      </c>
      <c r="T5" s="132">
        <f t="shared" si="4"/>
        <v>0</v>
      </c>
      <c r="U5" s="132">
        <f t="shared" si="5"/>
        <v>3</v>
      </c>
      <c r="V5" s="132">
        <f t="shared" si="6"/>
        <v>2</v>
      </c>
      <c r="W5" s="132">
        <f>SUMPRODUCT(('Fixtures and Results (6)'!G$3:G$382='Setting (6)'!C5)*('Fixtures and Results (6)'!E$3:E$382&lt;'Fixtures and Results (6)'!F$3:F$382))</f>
        <v>1</v>
      </c>
      <c r="X5" s="132">
        <f>SUMPRODUCT(('Fixtures and Results (6)'!G$3:G$382='Setting (6)'!C5)*('Fixtures and Results (6)'!E$3:E$382='Fixtures and Results (6)'!F$3:F$382)*('Fixtures and Results (6)'!F$3:F$382&lt;&gt;""))</f>
        <v>1</v>
      </c>
      <c r="Y5" s="132">
        <f>SUMPRODUCT(('Fixtures and Results (6)'!G$3:G$382='Setting (6)'!C5)*('Fixtures and Results (6)'!E$3:E$382&gt;'Fixtures and Results (6)'!F$3:F$382))</f>
        <v>0</v>
      </c>
      <c r="Z5" s="132">
        <f>SUMIF('Fixtures and Results (6)'!G$3:G$382,'Setting (6)'!C5,'Fixtures and Results (6)'!F$3:F$382)</f>
        <v>1</v>
      </c>
      <c r="AA5" s="132">
        <f>SUMIF('Fixtures and Results (6)'!G$3:G$382,'Setting (6)'!C5,'Fixtures and Results (6)'!E$3:E$382)</f>
        <v>0</v>
      </c>
      <c r="AB5" s="132">
        <f t="shared" si="7"/>
        <v>1</v>
      </c>
      <c r="AC5" s="132">
        <f t="shared" si="8"/>
        <v>4</v>
      </c>
      <c r="AD5" s="132">
        <f t="shared" ref="AD5:AD27" si="10">RANK(M5,M$4:M$27)</f>
        <v>1</v>
      </c>
      <c r="AE5" s="132">
        <f t="shared" ref="AE5:AE27" si="11">SUMPRODUCT((M$4:M$27=M5)*(L$4:L$27&gt;L5))</f>
        <v>1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9</v>
      </c>
      <c r="C6" s="128" t="str">
        <f>IF('Initial Setup (6)'!D5&lt;&gt;"",'Initial Setup (6)'!E5,0)</f>
        <v>İZMİR BBSK (TUR)</v>
      </c>
      <c r="D6" s="136">
        <f t="shared" ref="D6:D27" si="14">D5-1</f>
        <v>7</v>
      </c>
      <c r="E6" s="133">
        <f>COUNTIF('Fixtures and Results (6)'!D:D,'Setting (6)'!C6)+COUNTIF('Fixtures and Results (6)'!G:G,'Setting (6)'!C6)</f>
        <v>9</v>
      </c>
      <c r="F6" s="132">
        <f t="shared" si="1"/>
        <v>4</v>
      </c>
      <c r="G6" s="132">
        <f t="shared" si="2"/>
        <v>0</v>
      </c>
      <c r="H6" s="132">
        <f t="shared" si="2"/>
        <v>0</v>
      </c>
      <c r="I6" s="132">
        <f t="shared" si="2"/>
        <v>4</v>
      </c>
      <c r="J6" s="132">
        <f t="shared" si="2"/>
        <v>0</v>
      </c>
      <c r="K6" s="132">
        <f t="shared" si="2"/>
        <v>11</v>
      </c>
      <c r="L6" s="132">
        <f t="shared" si="9"/>
        <v>-11</v>
      </c>
      <c r="M6" s="132">
        <f>U6+AC6-ABS('Deduction (6)'!D5)</f>
        <v>0</v>
      </c>
      <c r="N6" s="132">
        <f t="shared" si="3"/>
        <v>2</v>
      </c>
      <c r="O6" s="132">
        <f>SUMPRODUCT(('Fixtures and Results (6)'!D$3:D$382='Setting (6)'!C6)*('Fixtures and Results (6)'!E$3:E$382&gt;'Fixtures and Results (6)'!F$3:F$382))</f>
        <v>0</v>
      </c>
      <c r="P6" s="132">
        <f>SUMPRODUCT(('Fixtures and Results (6)'!D$3:D$382='Setting (6)'!C6)*('Fixtures and Results (6)'!E$3:E$382='Fixtures and Results (6)'!F$3:F$382)*('Fixtures and Results (6)'!E$3:E$382&lt;&gt;""))</f>
        <v>0</v>
      </c>
      <c r="Q6" s="132">
        <f>SUMPRODUCT(('Fixtures and Results (6)'!D$3:D$382='Setting (6)'!C6)*('Fixtures and Results (6)'!E$3:E$382&lt;'Fixtures and Results (6)'!F$3:F$382))</f>
        <v>2</v>
      </c>
      <c r="R6" s="132">
        <f>SUMIF('Fixtures and Results (6)'!D$3:D$382,'Setting (6)'!C6,'Fixtures and Results (6)'!E$3:E$382)</f>
        <v>0</v>
      </c>
      <c r="S6" s="132">
        <f>SUMIF('Fixtures and Results (6)'!D$3:D$382,'Setting (6)'!C6,'Fixtures and Results (6)'!F$3:F$382)</f>
        <v>2</v>
      </c>
      <c r="T6" s="132">
        <f t="shared" si="4"/>
        <v>-2</v>
      </c>
      <c r="U6" s="132">
        <f t="shared" si="5"/>
        <v>0</v>
      </c>
      <c r="V6" s="132">
        <f t="shared" si="6"/>
        <v>2</v>
      </c>
      <c r="W6" s="132">
        <f>SUMPRODUCT(('Fixtures and Results (6)'!G$3:G$382='Setting (6)'!C6)*('Fixtures and Results (6)'!E$3:E$382&lt;'Fixtures and Results (6)'!F$3:F$382))</f>
        <v>0</v>
      </c>
      <c r="X6" s="132">
        <f>SUMPRODUCT(('Fixtures and Results (6)'!G$3:G$382='Setting (6)'!C6)*('Fixtures and Results (6)'!E$3:E$382='Fixtures and Results (6)'!F$3:F$382)*('Fixtures and Results (6)'!F$3:F$382&lt;&gt;""))</f>
        <v>0</v>
      </c>
      <c r="Y6" s="132">
        <f>SUMPRODUCT(('Fixtures and Results (6)'!G$3:G$382='Setting (6)'!C6)*('Fixtures and Results (6)'!E$3:E$382&gt;'Fixtures and Results (6)'!F$3:F$382))</f>
        <v>2</v>
      </c>
      <c r="Z6" s="132">
        <f>SUMIF('Fixtures and Results (6)'!G$3:G$382,'Setting (6)'!C6,'Fixtures and Results (6)'!F$3:F$382)</f>
        <v>0</v>
      </c>
      <c r="AA6" s="132">
        <f>SUMIF('Fixtures and Results (6)'!G$3:G$382,'Setting (6)'!C6,'Fixtures and Results (6)'!E$3:E$382)</f>
        <v>9</v>
      </c>
      <c r="AB6" s="132">
        <f t="shared" si="7"/>
        <v>-9</v>
      </c>
      <c r="AC6" s="132">
        <f t="shared" si="8"/>
        <v>0</v>
      </c>
      <c r="AD6" s="132">
        <f t="shared" si="10"/>
        <v>9</v>
      </c>
      <c r="AE6" s="132">
        <f t="shared" si="11"/>
        <v>0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6</v>
      </c>
      <c r="C7" s="128" t="str">
        <f>IF('Initial Setup (6)'!D6&lt;&gt;"",'Initial Setup (6)'!E6,0)</f>
        <v>MONTPELLIER (FRA)</v>
      </c>
      <c r="D7" s="136">
        <f t="shared" si="14"/>
        <v>6</v>
      </c>
      <c r="E7" s="133">
        <f>COUNTIF('Fixtures and Results (6)'!D:D,'Setting (6)'!C7)+COUNTIF('Fixtures and Results (6)'!G:G,'Setting (6)'!C7)</f>
        <v>9</v>
      </c>
      <c r="F7" s="132">
        <f t="shared" si="1"/>
        <v>4</v>
      </c>
      <c r="G7" s="132">
        <f t="shared" si="2"/>
        <v>1</v>
      </c>
      <c r="H7" s="132">
        <f t="shared" si="2"/>
        <v>3</v>
      </c>
      <c r="I7" s="132">
        <f t="shared" si="2"/>
        <v>0</v>
      </c>
      <c r="J7" s="132">
        <f t="shared" si="2"/>
        <v>1</v>
      </c>
      <c r="K7" s="132">
        <f t="shared" si="2"/>
        <v>0</v>
      </c>
      <c r="L7" s="132">
        <f t="shared" si="9"/>
        <v>1</v>
      </c>
      <c r="M7" s="132">
        <f>U7+AC7-ABS('Deduction (6)'!D6)</f>
        <v>6</v>
      </c>
      <c r="N7" s="132">
        <f t="shared" si="3"/>
        <v>2</v>
      </c>
      <c r="O7" s="132">
        <f>SUMPRODUCT(('Fixtures and Results (6)'!D$3:D$382='Setting (6)'!C7)*('Fixtures and Results (6)'!E$3:E$382&gt;'Fixtures and Results (6)'!F$3:F$382))</f>
        <v>0</v>
      </c>
      <c r="P7" s="132">
        <f>SUMPRODUCT(('Fixtures and Results (6)'!D$3:D$382='Setting (6)'!C7)*('Fixtures and Results (6)'!E$3:E$382='Fixtures and Results (6)'!F$3:F$382)*('Fixtures and Results (6)'!E$3:E$382&lt;&gt;""))</f>
        <v>2</v>
      </c>
      <c r="Q7" s="132">
        <f>SUMPRODUCT(('Fixtures and Results (6)'!D$3:D$382='Setting (6)'!C7)*('Fixtures and Results (6)'!E$3:E$382&lt;'Fixtures and Results (6)'!F$3:F$382))</f>
        <v>0</v>
      </c>
      <c r="R7" s="132">
        <f>SUMIF('Fixtures and Results (6)'!D$3:D$382,'Setting (6)'!C7,'Fixtures and Results (6)'!E$3:E$382)</f>
        <v>0</v>
      </c>
      <c r="S7" s="132">
        <f>SUMIF('Fixtures and Results (6)'!D$3:D$382,'Setting (6)'!C7,'Fixtures and Results (6)'!F$3:F$382)</f>
        <v>0</v>
      </c>
      <c r="T7" s="132">
        <f t="shared" si="4"/>
        <v>0</v>
      </c>
      <c r="U7" s="132">
        <f t="shared" si="5"/>
        <v>2</v>
      </c>
      <c r="V7" s="132">
        <f t="shared" si="6"/>
        <v>2</v>
      </c>
      <c r="W7" s="132">
        <f>SUMPRODUCT(('Fixtures and Results (6)'!G$3:G$382='Setting (6)'!C7)*('Fixtures and Results (6)'!E$3:E$382&lt;'Fixtures and Results (6)'!F$3:F$382))</f>
        <v>1</v>
      </c>
      <c r="X7" s="132">
        <f>SUMPRODUCT(('Fixtures and Results (6)'!G$3:G$382='Setting (6)'!C7)*('Fixtures and Results (6)'!E$3:E$382='Fixtures and Results (6)'!F$3:F$382)*('Fixtures and Results (6)'!F$3:F$382&lt;&gt;""))</f>
        <v>1</v>
      </c>
      <c r="Y7" s="132">
        <f>SUMPRODUCT(('Fixtures and Results (6)'!G$3:G$382='Setting (6)'!C7)*('Fixtures and Results (6)'!E$3:E$382&gt;'Fixtures and Results (6)'!F$3:F$382))</f>
        <v>0</v>
      </c>
      <c r="Z7" s="132">
        <f>SUMIF('Fixtures and Results (6)'!G$3:G$382,'Setting (6)'!C7,'Fixtures and Results (6)'!F$3:F$382)</f>
        <v>1</v>
      </c>
      <c r="AA7" s="132">
        <f>SUMIF('Fixtures and Results (6)'!G$3:G$382,'Setting (6)'!C7,'Fixtures and Results (6)'!E$3:E$382)</f>
        <v>0</v>
      </c>
      <c r="AB7" s="132">
        <f t="shared" si="7"/>
        <v>1</v>
      </c>
      <c r="AC7" s="132">
        <f t="shared" si="8"/>
        <v>4</v>
      </c>
      <c r="AD7" s="132">
        <f t="shared" si="10"/>
        <v>4</v>
      </c>
      <c r="AE7" s="132">
        <f t="shared" si="11"/>
        <v>2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3</v>
      </c>
      <c r="C8" s="128" t="str">
        <f>IF('Initial Setup (6)'!D7&lt;&gt;"",'Initial Setup (6)'!E7,0)</f>
        <v>PAOK (GRE)</v>
      </c>
      <c r="D8" s="136">
        <f t="shared" si="14"/>
        <v>5</v>
      </c>
      <c r="E8" s="133">
        <f>COUNTIF('Fixtures and Results (6)'!D:D,'Setting (6)'!C8)+COUNTIF('Fixtures and Results (6)'!G:G,'Setting (6)'!C8)</f>
        <v>9</v>
      </c>
      <c r="F8" s="132">
        <f t="shared" si="1"/>
        <v>4</v>
      </c>
      <c r="G8" s="132">
        <f t="shared" si="2"/>
        <v>2</v>
      </c>
      <c r="H8" s="132">
        <f t="shared" si="2"/>
        <v>1</v>
      </c>
      <c r="I8" s="132">
        <f t="shared" si="2"/>
        <v>1</v>
      </c>
      <c r="J8" s="132">
        <f t="shared" si="2"/>
        <v>2</v>
      </c>
      <c r="K8" s="132">
        <f t="shared" si="2"/>
        <v>1</v>
      </c>
      <c r="L8" s="132">
        <f t="shared" si="9"/>
        <v>1</v>
      </c>
      <c r="M8" s="132">
        <f>U8+AC8-ABS('Deduction (6)'!D7)</f>
        <v>7</v>
      </c>
      <c r="N8" s="132">
        <f t="shared" si="3"/>
        <v>2</v>
      </c>
      <c r="O8" s="132">
        <f>SUMPRODUCT(('Fixtures and Results (6)'!D$3:D$382='Setting (6)'!C8)*('Fixtures and Results (6)'!E$3:E$382&gt;'Fixtures and Results (6)'!F$3:F$382))</f>
        <v>1</v>
      </c>
      <c r="P8" s="132">
        <f>SUMPRODUCT(('Fixtures and Results (6)'!D$3:D$382='Setting (6)'!C8)*('Fixtures and Results (6)'!E$3:E$382='Fixtures and Results (6)'!F$3:F$382)*('Fixtures and Results (6)'!E$3:E$382&lt;&gt;""))</f>
        <v>0</v>
      </c>
      <c r="Q8" s="132">
        <f>SUMPRODUCT(('Fixtures and Results (6)'!D$3:D$382='Setting (6)'!C8)*('Fixtures and Results (6)'!E$3:E$382&lt;'Fixtures and Results (6)'!F$3:F$382))</f>
        <v>1</v>
      </c>
      <c r="R8" s="132">
        <f>SUMIF('Fixtures and Results (6)'!D$3:D$382,'Setting (6)'!C8,'Fixtures and Results (6)'!E$3:E$382)</f>
        <v>1</v>
      </c>
      <c r="S8" s="132">
        <f>SUMIF('Fixtures and Results (6)'!D$3:D$382,'Setting (6)'!C8,'Fixtures and Results (6)'!F$3:F$382)</f>
        <v>1</v>
      </c>
      <c r="T8" s="132">
        <f t="shared" si="4"/>
        <v>0</v>
      </c>
      <c r="U8" s="132">
        <f t="shared" si="5"/>
        <v>3</v>
      </c>
      <c r="V8" s="132">
        <f t="shared" si="6"/>
        <v>2</v>
      </c>
      <c r="W8" s="132">
        <f>SUMPRODUCT(('Fixtures and Results (6)'!G$3:G$382='Setting (6)'!C8)*('Fixtures and Results (6)'!E$3:E$382&lt;'Fixtures and Results (6)'!F$3:F$382))</f>
        <v>1</v>
      </c>
      <c r="X8" s="132">
        <f>SUMPRODUCT(('Fixtures and Results (6)'!G$3:G$382='Setting (6)'!C8)*('Fixtures and Results (6)'!E$3:E$382='Fixtures and Results (6)'!F$3:F$382)*('Fixtures and Results (6)'!F$3:F$382&lt;&gt;""))</f>
        <v>1</v>
      </c>
      <c r="Y8" s="132">
        <f>SUMPRODUCT(('Fixtures and Results (6)'!G$3:G$382='Setting (6)'!C8)*('Fixtures and Results (6)'!E$3:E$382&gt;'Fixtures and Results (6)'!F$3:F$382))</f>
        <v>0</v>
      </c>
      <c r="Z8" s="132">
        <f>SUMIF('Fixtures and Results (6)'!G$3:G$382,'Setting (6)'!C8,'Fixtures and Results (6)'!F$3:F$382)</f>
        <v>1</v>
      </c>
      <c r="AA8" s="132">
        <f>SUMIF('Fixtures and Results (6)'!G$3:G$382,'Setting (6)'!C8,'Fixtures and Results (6)'!E$3:E$382)</f>
        <v>0</v>
      </c>
      <c r="AB8" s="132">
        <f t="shared" si="7"/>
        <v>1</v>
      </c>
      <c r="AC8" s="132">
        <f t="shared" si="8"/>
        <v>4</v>
      </c>
      <c r="AD8" s="132">
        <f t="shared" si="10"/>
        <v>1</v>
      </c>
      <c r="AE8" s="132">
        <f t="shared" si="11"/>
        <v>1</v>
      </c>
      <c r="AF8" s="132">
        <f t="shared" si="12"/>
        <v>1</v>
      </c>
      <c r="AG8" s="132">
        <f t="shared" si="13"/>
        <v>0</v>
      </c>
    </row>
    <row r="9" spans="2:33">
      <c r="B9" s="128">
        <f t="shared" si="0"/>
        <v>1</v>
      </c>
      <c r="C9" s="128" t="str">
        <f>IF('Initial Setup (6)'!D8&lt;&gt;"",'Initial Setup (6)'!E8,0)</f>
        <v>PARMA (ITA)</v>
      </c>
      <c r="D9" s="136">
        <f t="shared" si="14"/>
        <v>4</v>
      </c>
      <c r="E9" s="133">
        <f>COUNTIF('Fixtures and Results (6)'!D:D,'Setting (6)'!C9)+COUNTIF('Fixtures and Results (6)'!G:G,'Setting (6)'!C9)</f>
        <v>9</v>
      </c>
      <c r="F9" s="132">
        <f t="shared" si="1"/>
        <v>3</v>
      </c>
      <c r="G9" s="132">
        <f t="shared" si="2"/>
        <v>2</v>
      </c>
      <c r="H9" s="132">
        <f t="shared" si="2"/>
        <v>1</v>
      </c>
      <c r="I9" s="132">
        <f t="shared" si="2"/>
        <v>0</v>
      </c>
      <c r="J9" s="132">
        <f t="shared" si="2"/>
        <v>6</v>
      </c>
      <c r="K9" s="132">
        <f t="shared" si="2"/>
        <v>1</v>
      </c>
      <c r="L9" s="132">
        <f t="shared" si="9"/>
        <v>5</v>
      </c>
      <c r="M9" s="132">
        <f>U9+AC9-ABS('Deduction (6)'!D8)</f>
        <v>7</v>
      </c>
      <c r="N9" s="132">
        <f t="shared" si="3"/>
        <v>2</v>
      </c>
      <c r="O9" s="132">
        <f>SUMPRODUCT(('Fixtures and Results (6)'!D$3:D$382='Setting (6)'!C9)*('Fixtures and Results (6)'!E$3:E$382&gt;'Fixtures and Results (6)'!F$3:F$382))</f>
        <v>2</v>
      </c>
      <c r="P9" s="132">
        <f>SUMPRODUCT(('Fixtures and Results (6)'!D$3:D$382='Setting (6)'!C9)*('Fixtures and Results (6)'!E$3:E$382='Fixtures and Results (6)'!F$3:F$382)*('Fixtures and Results (6)'!E$3:E$382&lt;&gt;""))</f>
        <v>0</v>
      </c>
      <c r="Q9" s="132">
        <f>SUMPRODUCT(('Fixtures and Results (6)'!D$3:D$382='Setting (6)'!C9)*('Fixtures and Results (6)'!E$3:E$382&lt;'Fixtures and Results (6)'!F$3:F$382))</f>
        <v>0</v>
      </c>
      <c r="R9" s="132">
        <f>SUMIF('Fixtures and Results (6)'!D$3:D$382,'Setting (6)'!C9,'Fixtures and Results (6)'!E$3:E$382)</f>
        <v>5</v>
      </c>
      <c r="S9" s="132">
        <f>SUMIF('Fixtures and Results (6)'!D$3:D$382,'Setting (6)'!C9,'Fixtures and Results (6)'!F$3:F$382)</f>
        <v>0</v>
      </c>
      <c r="T9" s="132">
        <f t="shared" si="4"/>
        <v>5</v>
      </c>
      <c r="U9" s="132">
        <f t="shared" si="5"/>
        <v>6</v>
      </c>
      <c r="V9" s="132">
        <f t="shared" si="6"/>
        <v>1</v>
      </c>
      <c r="W9" s="132">
        <f>SUMPRODUCT(('Fixtures and Results (6)'!G$3:G$382='Setting (6)'!C9)*('Fixtures and Results (6)'!E$3:E$382&lt;'Fixtures and Results (6)'!F$3:F$382))</f>
        <v>0</v>
      </c>
      <c r="X9" s="132">
        <f>SUMPRODUCT(('Fixtures and Results (6)'!G$3:G$382='Setting (6)'!C9)*('Fixtures and Results (6)'!E$3:E$382='Fixtures and Results (6)'!F$3:F$382)*('Fixtures and Results (6)'!F$3:F$382&lt;&gt;""))</f>
        <v>1</v>
      </c>
      <c r="Y9" s="132">
        <f>SUMPRODUCT(('Fixtures and Results (6)'!G$3:G$382='Setting (6)'!C9)*('Fixtures and Results (6)'!E$3:E$382&gt;'Fixtures and Results (6)'!F$3:F$382))</f>
        <v>0</v>
      </c>
      <c r="Z9" s="132">
        <f>SUMIF('Fixtures and Results (6)'!G$3:G$382,'Setting (6)'!C9,'Fixtures and Results (6)'!F$3:F$382)</f>
        <v>1</v>
      </c>
      <c r="AA9" s="132">
        <f>SUMIF('Fixtures and Results (6)'!G$3:G$382,'Setting (6)'!C9,'Fixtures and Results (6)'!E$3:E$382)</f>
        <v>1</v>
      </c>
      <c r="AB9" s="132">
        <f t="shared" si="7"/>
        <v>0</v>
      </c>
      <c r="AC9" s="132">
        <f t="shared" si="8"/>
        <v>1</v>
      </c>
      <c r="AD9" s="132">
        <f t="shared" si="10"/>
        <v>1</v>
      </c>
      <c r="AE9" s="132">
        <f t="shared" si="11"/>
        <v>0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4</v>
      </c>
      <c r="C10" s="128" t="str">
        <f>IF('Initial Setup (6)'!D9&lt;&gt;"",'Initial Setup (6)'!E9,0)</f>
        <v>PSV (NED)</v>
      </c>
      <c r="D10" s="136">
        <f t="shared" si="14"/>
        <v>3</v>
      </c>
      <c r="E10" s="133">
        <f>COUNTIF('Fixtures and Results (6)'!D:D,'Setting (6)'!C10)+COUNTIF('Fixtures and Results (6)'!G:G,'Setting (6)'!C10)</f>
        <v>9</v>
      </c>
      <c r="F10" s="132">
        <f t="shared" si="1"/>
        <v>3</v>
      </c>
      <c r="G10" s="132">
        <f t="shared" si="2"/>
        <v>2</v>
      </c>
      <c r="H10" s="132">
        <f t="shared" si="2"/>
        <v>0</v>
      </c>
      <c r="I10" s="132">
        <f t="shared" si="2"/>
        <v>1</v>
      </c>
      <c r="J10" s="132">
        <f t="shared" si="2"/>
        <v>7</v>
      </c>
      <c r="K10" s="132">
        <f t="shared" si="2"/>
        <v>1</v>
      </c>
      <c r="L10" s="132">
        <f t="shared" si="9"/>
        <v>6</v>
      </c>
      <c r="M10" s="132">
        <f>U10+AC10-ABS('Deduction (6)'!D9)</f>
        <v>6</v>
      </c>
      <c r="N10" s="132">
        <f t="shared" si="3"/>
        <v>1</v>
      </c>
      <c r="O10" s="132">
        <f>SUMPRODUCT(('Fixtures and Results (6)'!D$3:D$382='Setting (6)'!C10)*('Fixtures and Results (6)'!E$3:E$382&gt;'Fixtures and Results (6)'!F$3:F$382))</f>
        <v>1</v>
      </c>
      <c r="P10" s="132">
        <f>SUMPRODUCT(('Fixtures and Results (6)'!D$3:D$382='Setting (6)'!C10)*('Fixtures and Results (6)'!E$3:E$382='Fixtures and Results (6)'!F$3:F$382)*('Fixtures and Results (6)'!E$3:E$382&lt;&gt;""))</f>
        <v>0</v>
      </c>
      <c r="Q10" s="132">
        <f>SUMPRODUCT(('Fixtures and Results (6)'!D$3:D$382='Setting (6)'!C10)*('Fixtures and Results (6)'!E$3:E$382&lt;'Fixtures and Results (6)'!F$3:F$382))</f>
        <v>0</v>
      </c>
      <c r="R10" s="132">
        <f>SUMIF('Fixtures and Results (6)'!D$3:D$382,'Setting (6)'!C10,'Fixtures and Results (6)'!E$3:E$382)</f>
        <v>2</v>
      </c>
      <c r="S10" s="132">
        <f>SUMIF('Fixtures and Results (6)'!D$3:D$382,'Setting (6)'!C10,'Fixtures and Results (6)'!F$3:F$382)</f>
        <v>0</v>
      </c>
      <c r="T10" s="132">
        <f t="shared" si="4"/>
        <v>2</v>
      </c>
      <c r="U10" s="132">
        <f t="shared" si="5"/>
        <v>3</v>
      </c>
      <c r="V10" s="132">
        <f t="shared" si="6"/>
        <v>2</v>
      </c>
      <c r="W10" s="132">
        <f>SUMPRODUCT(('Fixtures and Results (6)'!G$3:G$382='Setting (6)'!C10)*('Fixtures and Results (6)'!E$3:E$382&lt;'Fixtures and Results (6)'!F$3:F$382))</f>
        <v>1</v>
      </c>
      <c r="X10" s="132">
        <f>SUMPRODUCT(('Fixtures and Results (6)'!G$3:G$382='Setting (6)'!C10)*('Fixtures and Results (6)'!E$3:E$382='Fixtures and Results (6)'!F$3:F$382)*('Fixtures and Results (6)'!F$3:F$382&lt;&gt;""))</f>
        <v>0</v>
      </c>
      <c r="Y10" s="132">
        <f>SUMPRODUCT(('Fixtures and Results (6)'!G$3:G$382='Setting (6)'!C10)*('Fixtures and Results (6)'!E$3:E$382&gt;'Fixtures and Results (6)'!F$3:F$382))</f>
        <v>1</v>
      </c>
      <c r="Z10" s="132">
        <f>SUMIF('Fixtures and Results (6)'!G$3:G$382,'Setting (6)'!C10,'Fixtures and Results (6)'!F$3:F$382)</f>
        <v>5</v>
      </c>
      <c r="AA10" s="132">
        <f>SUMIF('Fixtures and Results (6)'!G$3:G$382,'Setting (6)'!C10,'Fixtures and Results (6)'!E$3:E$382)</f>
        <v>1</v>
      </c>
      <c r="AB10" s="132">
        <f t="shared" si="7"/>
        <v>4</v>
      </c>
      <c r="AC10" s="132">
        <f t="shared" si="8"/>
        <v>3</v>
      </c>
      <c r="AD10" s="132">
        <f t="shared" si="10"/>
        <v>4</v>
      </c>
      <c r="AE10" s="132">
        <f t="shared" si="11"/>
        <v>0</v>
      </c>
      <c r="AF10" s="132">
        <f t="shared" si="12"/>
        <v>0</v>
      </c>
      <c r="AG10" s="132">
        <f t="shared" si="13"/>
        <v>0</v>
      </c>
    </row>
    <row r="11" spans="2:33">
      <c r="B11" s="128">
        <f t="shared" si="0"/>
        <v>8</v>
      </c>
      <c r="C11" s="128" t="str">
        <f>IF('Initial Setup (6)'!D10&lt;&gt;"",'Initial Setup (6)'!E10,0)</f>
        <v>ROSTOV (RUS)</v>
      </c>
      <c r="D11" s="136">
        <f t="shared" si="14"/>
        <v>2</v>
      </c>
      <c r="E11" s="133">
        <f>COUNTIF('Fixtures and Results (6)'!D:D,'Setting (6)'!C11)+COUNTIF('Fixtures and Results (6)'!G:G,'Setting (6)'!C11)</f>
        <v>9</v>
      </c>
      <c r="F11" s="132">
        <f t="shared" si="1"/>
        <v>3</v>
      </c>
      <c r="G11" s="132">
        <f t="shared" si="2"/>
        <v>0</v>
      </c>
      <c r="H11" s="132">
        <f t="shared" si="2"/>
        <v>1</v>
      </c>
      <c r="I11" s="132">
        <f t="shared" si="2"/>
        <v>2</v>
      </c>
      <c r="J11" s="132">
        <f t="shared" si="2"/>
        <v>0</v>
      </c>
      <c r="K11" s="132">
        <f t="shared" si="2"/>
        <v>4</v>
      </c>
      <c r="L11" s="132">
        <f t="shared" si="9"/>
        <v>-4</v>
      </c>
      <c r="M11" s="132">
        <f>U11+AC11-ABS('Deduction (6)'!D10)</f>
        <v>1</v>
      </c>
      <c r="N11" s="132">
        <f t="shared" si="3"/>
        <v>2</v>
      </c>
      <c r="O11" s="132">
        <f>SUMPRODUCT(('Fixtures and Results (6)'!D$3:D$382='Setting (6)'!C11)*('Fixtures and Results (6)'!E$3:E$382&gt;'Fixtures and Results (6)'!F$3:F$382))</f>
        <v>0</v>
      </c>
      <c r="P11" s="132">
        <f>SUMPRODUCT(('Fixtures and Results (6)'!D$3:D$382='Setting (6)'!C11)*('Fixtures and Results (6)'!E$3:E$382='Fixtures and Results (6)'!F$3:F$382)*('Fixtures and Results (6)'!E$3:E$382&lt;&gt;""))</f>
        <v>1</v>
      </c>
      <c r="Q11" s="132">
        <f>SUMPRODUCT(('Fixtures and Results (6)'!D$3:D$382='Setting (6)'!C11)*('Fixtures and Results (6)'!E$3:E$382&lt;'Fixtures and Results (6)'!F$3:F$382))</f>
        <v>1</v>
      </c>
      <c r="R11" s="132">
        <f>SUMIF('Fixtures and Results (6)'!D$3:D$382,'Setting (6)'!C11,'Fixtures and Results (6)'!E$3:E$382)</f>
        <v>0</v>
      </c>
      <c r="S11" s="132">
        <f>SUMIF('Fixtures and Results (6)'!D$3:D$382,'Setting (6)'!C11,'Fixtures and Results (6)'!F$3:F$382)</f>
        <v>3</v>
      </c>
      <c r="T11" s="132">
        <f t="shared" si="4"/>
        <v>-3</v>
      </c>
      <c r="U11" s="132">
        <f t="shared" si="5"/>
        <v>1</v>
      </c>
      <c r="V11" s="132">
        <f t="shared" si="6"/>
        <v>1</v>
      </c>
      <c r="W11" s="132">
        <f>SUMPRODUCT(('Fixtures and Results (6)'!G$3:G$382='Setting (6)'!C11)*('Fixtures and Results (6)'!E$3:E$382&lt;'Fixtures and Results (6)'!F$3:F$382))</f>
        <v>0</v>
      </c>
      <c r="X11" s="132">
        <f>SUMPRODUCT(('Fixtures and Results (6)'!G$3:G$382='Setting (6)'!C11)*('Fixtures and Results (6)'!E$3:E$382='Fixtures and Results (6)'!F$3:F$382)*('Fixtures and Results (6)'!F$3:F$382&lt;&gt;""))</f>
        <v>0</v>
      </c>
      <c r="Y11" s="132">
        <f>SUMPRODUCT(('Fixtures and Results (6)'!G$3:G$382='Setting (6)'!C11)*('Fixtures and Results (6)'!E$3:E$382&gt;'Fixtures and Results (6)'!F$3:F$382))</f>
        <v>1</v>
      </c>
      <c r="Z11" s="132">
        <f>SUMIF('Fixtures and Results (6)'!G$3:G$382,'Setting (6)'!C11,'Fixtures and Results (6)'!F$3:F$382)</f>
        <v>0</v>
      </c>
      <c r="AA11" s="132">
        <f>SUMIF('Fixtures and Results (6)'!G$3:G$382,'Setting (6)'!C11,'Fixtures and Results (6)'!E$3:E$382)</f>
        <v>1</v>
      </c>
      <c r="AB11" s="132">
        <f t="shared" si="7"/>
        <v>-1</v>
      </c>
      <c r="AC11" s="132">
        <f t="shared" si="8"/>
        <v>0</v>
      </c>
      <c r="AD11" s="132">
        <f t="shared" si="10"/>
        <v>8</v>
      </c>
      <c r="AE11" s="132">
        <f t="shared" si="11"/>
        <v>0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7</v>
      </c>
      <c r="C12" s="128" t="str">
        <f>IF('Initial Setup (6)'!D11&lt;&gt;"",'Initial Setup (6)'!E11,0)</f>
        <v>WOLVERHAMPTON (ENG)</v>
      </c>
      <c r="D12" s="136">
        <f t="shared" si="14"/>
        <v>1</v>
      </c>
      <c r="E12" s="133">
        <f>COUNTIF('Fixtures and Results (6)'!D:D,'Setting (6)'!C12)+COUNTIF('Fixtures and Results (6)'!G:G,'Setting (6)'!C12)</f>
        <v>9</v>
      </c>
      <c r="F12" s="132">
        <f t="shared" si="1"/>
        <v>3</v>
      </c>
      <c r="G12" s="132">
        <f t="shared" si="2"/>
        <v>1</v>
      </c>
      <c r="H12" s="132">
        <f t="shared" si="2"/>
        <v>0</v>
      </c>
      <c r="I12" s="132">
        <f t="shared" si="2"/>
        <v>2</v>
      </c>
      <c r="J12" s="132">
        <f t="shared" si="2"/>
        <v>1</v>
      </c>
      <c r="K12" s="132">
        <f t="shared" si="2"/>
        <v>3</v>
      </c>
      <c r="L12" s="132">
        <f t="shared" si="9"/>
        <v>-2</v>
      </c>
      <c r="M12" s="132">
        <f>U12+AC12-ABS('Deduction (6)'!D11)</f>
        <v>3</v>
      </c>
      <c r="N12" s="132">
        <f t="shared" si="3"/>
        <v>1</v>
      </c>
      <c r="O12" s="132">
        <f>SUMPRODUCT(('Fixtures and Results (6)'!D$3:D$382='Setting (6)'!C12)*('Fixtures and Results (6)'!E$3:E$382&gt;'Fixtures and Results (6)'!F$3:F$382))</f>
        <v>0</v>
      </c>
      <c r="P12" s="132">
        <f>SUMPRODUCT(('Fixtures and Results (6)'!D$3:D$382='Setting (6)'!C12)*('Fixtures and Results (6)'!E$3:E$382='Fixtures and Results (6)'!F$3:F$382)*('Fixtures and Results (6)'!E$3:E$382&lt;&gt;""))</f>
        <v>0</v>
      </c>
      <c r="Q12" s="132">
        <f>SUMPRODUCT(('Fixtures and Results (6)'!D$3:D$382='Setting (6)'!C12)*('Fixtures and Results (6)'!E$3:E$382&lt;'Fixtures and Results (6)'!F$3:F$382))</f>
        <v>1</v>
      </c>
      <c r="R12" s="132">
        <f>SUMIF('Fixtures and Results (6)'!D$3:D$382,'Setting (6)'!C12,'Fixtures and Results (6)'!E$3:E$382)</f>
        <v>0</v>
      </c>
      <c r="S12" s="132">
        <f>SUMIF('Fixtures and Results (6)'!D$3:D$382,'Setting (6)'!C12,'Fixtures and Results (6)'!F$3:F$382)</f>
        <v>1</v>
      </c>
      <c r="T12" s="132">
        <f t="shared" si="4"/>
        <v>-1</v>
      </c>
      <c r="U12" s="132">
        <f t="shared" si="5"/>
        <v>0</v>
      </c>
      <c r="V12" s="132">
        <f t="shared" si="6"/>
        <v>2</v>
      </c>
      <c r="W12" s="132">
        <f>SUMPRODUCT(('Fixtures and Results (6)'!G$3:G$382='Setting (6)'!C12)*('Fixtures and Results (6)'!E$3:E$382&lt;'Fixtures and Results (6)'!F$3:F$382))</f>
        <v>1</v>
      </c>
      <c r="X12" s="132">
        <f>SUMPRODUCT(('Fixtures and Results (6)'!G$3:G$382='Setting (6)'!C12)*('Fixtures and Results (6)'!E$3:E$382='Fixtures and Results (6)'!F$3:F$382)*('Fixtures and Results (6)'!F$3:F$382&lt;&gt;""))</f>
        <v>0</v>
      </c>
      <c r="Y12" s="132">
        <f>SUMPRODUCT(('Fixtures and Results (6)'!G$3:G$382='Setting (6)'!C12)*('Fixtures and Results (6)'!E$3:E$382&gt;'Fixtures and Results (6)'!F$3:F$382))</f>
        <v>1</v>
      </c>
      <c r="Z12" s="132">
        <f>SUMIF('Fixtures and Results (6)'!G$3:G$382,'Setting (6)'!C12,'Fixtures and Results (6)'!F$3:F$382)</f>
        <v>1</v>
      </c>
      <c r="AA12" s="132">
        <f>SUMIF('Fixtures and Results (6)'!G$3:G$382,'Setting (6)'!C12,'Fixtures and Results (6)'!E$3:E$382)</f>
        <v>2</v>
      </c>
      <c r="AB12" s="132">
        <f t="shared" si="7"/>
        <v>-1</v>
      </c>
      <c r="AC12" s="132">
        <f t="shared" si="8"/>
        <v>3</v>
      </c>
      <c r="AD12" s="132">
        <f t="shared" si="10"/>
        <v>7</v>
      </c>
      <c r="AE12" s="132">
        <f t="shared" si="11"/>
        <v>0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 (6)'!D12&lt;&gt;"",'Initial Setup (6)'!E12,0)</f>
        <v>0</v>
      </c>
      <c r="D13" s="136">
        <f t="shared" si="14"/>
        <v>0</v>
      </c>
      <c r="E13" s="133">
        <f>COUNTIF('Fixtures and Results (6)'!D:D,'Setting (6)'!C13)+COUNTIF('Fixtures and Results (6)'!G:G,'Setting (6)'!C13)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(6)'!D12)</f>
        <v>0</v>
      </c>
      <c r="N13" s="132">
        <f t="shared" si="3"/>
        <v>0</v>
      </c>
      <c r="O13" s="132">
        <f>SUMPRODUCT(('Fixtures and Results (6)'!D$3:D$382='Setting (6)'!C13)*('Fixtures and Results (6)'!E$3:E$382&gt;'Fixtures and Results (6)'!F$3:F$382))</f>
        <v>0</v>
      </c>
      <c r="P13" s="132">
        <f>SUMPRODUCT(('Fixtures and Results (6)'!D$3:D$382='Setting (6)'!C13)*('Fixtures and Results (6)'!E$3:E$382='Fixtures and Results (6)'!F$3:F$382)*('Fixtures and Results (6)'!E$3:E$382&lt;&gt;""))</f>
        <v>0</v>
      </c>
      <c r="Q13" s="132">
        <f>SUMPRODUCT(('Fixtures and Results (6)'!D$3:D$382='Setting (6)'!C13)*('Fixtures and Results (6)'!E$3:E$382&lt;'Fixtures and Results (6)'!F$3:F$382))</f>
        <v>0</v>
      </c>
      <c r="R13" s="132">
        <f>SUMIF('Fixtures and Results (6)'!D$3:D$382,'Setting (6)'!C13,'Fixtures and Results (6)'!E$3:E$382)</f>
        <v>0</v>
      </c>
      <c r="S13" s="132">
        <f>SUMIF('Fixtures and Results (6)'!D$3:D$382,'Setting (6)'!C13,'Fixtures and Results (6)'!F$3:F$382)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(6)'!G$3:G$382='Setting (6)'!C13)*('Fixtures and Results (6)'!E$3:E$382&lt;'Fixtures and Results (6)'!F$3:F$382))</f>
        <v>0</v>
      </c>
      <c r="X13" s="132">
        <f>SUMPRODUCT(('Fixtures and Results (6)'!G$3:G$382='Setting (6)'!C13)*('Fixtures and Results (6)'!E$3:E$382='Fixtures and Results (6)'!F$3:F$382)*('Fixtures and Results (6)'!F$3:F$382&lt;&gt;""))</f>
        <v>0</v>
      </c>
      <c r="Y13" s="132">
        <f>SUMPRODUCT(('Fixtures and Results (6)'!G$3:G$382='Setting (6)'!C13)*('Fixtures and Results (6)'!E$3:E$382&gt;'Fixtures and Results (6)'!F$3:F$382))</f>
        <v>0</v>
      </c>
      <c r="Z13" s="132">
        <f>SUMIF('Fixtures and Results (6)'!G$3:G$382,'Setting (6)'!C13,'Fixtures and Results (6)'!F$3:F$382)</f>
        <v>0</v>
      </c>
      <c r="AA13" s="132">
        <f>SUMIF('Fixtures and Results (6)'!G$3:G$382,'Setting (6)'!C13,'Fixtures and Results (6)'!E$3:E$382)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9</v>
      </c>
      <c r="AE13" s="132">
        <f t="shared" si="11"/>
        <v>1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(6)'!D13&lt;&gt;"",'Initial Setup (6)'!E13,0)</f>
        <v>0</v>
      </c>
      <c r="D14" s="136">
        <f t="shared" si="14"/>
        <v>-1</v>
      </c>
      <c r="E14" s="133">
        <f>COUNTIF('Fixtures and Results (6)'!D:D,'Setting (6)'!C14)+COUNTIF('Fixtures and Results (6)'!G:G,'Setting (6)'!C14)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(6)'!D13)</f>
        <v>0</v>
      </c>
      <c r="N14" s="132">
        <f t="shared" si="3"/>
        <v>0</v>
      </c>
      <c r="O14" s="132">
        <f>SUMPRODUCT(('Fixtures and Results (6)'!D$3:D$382='Setting (6)'!C14)*('Fixtures and Results (6)'!E$3:E$382&gt;'Fixtures and Results (6)'!F$3:F$382))</f>
        <v>0</v>
      </c>
      <c r="P14" s="132">
        <f>SUMPRODUCT(('Fixtures and Results (6)'!D$3:D$382='Setting (6)'!C14)*('Fixtures and Results (6)'!E$3:E$382='Fixtures and Results (6)'!F$3:F$382)*('Fixtures and Results (6)'!E$3:E$382&lt;&gt;""))</f>
        <v>0</v>
      </c>
      <c r="Q14" s="132">
        <f>SUMPRODUCT(('Fixtures and Results (6)'!D$3:D$382='Setting (6)'!C14)*('Fixtures and Results (6)'!E$3:E$382&lt;'Fixtures and Results (6)'!F$3:F$382))</f>
        <v>0</v>
      </c>
      <c r="R14" s="132">
        <f>SUMIF('Fixtures and Results (6)'!D$3:D$382,'Setting (6)'!C14,'Fixtures and Results (6)'!E$3:E$382)</f>
        <v>0</v>
      </c>
      <c r="S14" s="132">
        <f>SUMIF('Fixtures and Results (6)'!D$3:D$382,'Setting (6)'!C14,'Fixtures and Results (6)'!F$3:F$382)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(6)'!G$3:G$382='Setting (6)'!C14)*('Fixtures and Results (6)'!E$3:E$382&lt;'Fixtures and Results (6)'!F$3:F$382))</f>
        <v>0</v>
      </c>
      <c r="X14" s="132">
        <f>SUMPRODUCT(('Fixtures and Results (6)'!G$3:G$382='Setting (6)'!C14)*('Fixtures and Results (6)'!E$3:E$382='Fixtures and Results (6)'!F$3:F$382)*('Fixtures and Results (6)'!F$3:F$382&lt;&gt;""))</f>
        <v>0</v>
      </c>
      <c r="Y14" s="132">
        <f>SUMPRODUCT(('Fixtures and Results (6)'!G$3:G$382='Setting (6)'!C14)*('Fixtures and Results (6)'!E$3:E$382&gt;'Fixtures and Results (6)'!F$3:F$382))</f>
        <v>0</v>
      </c>
      <c r="Z14" s="132">
        <f>SUMIF('Fixtures and Results (6)'!G$3:G$382,'Setting (6)'!C14,'Fixtures and Results (6)'!F$3:F$382)</f>
        <v>0</v>
      </c>
      <c r="AA14" s="132">
        <f>SUMIF('Fixtures and Results (6)'!G$3:G$382,'Setting (6)'!C14,'Fixtures and Results (6)'!E$3:E$382)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9</v>
      </c>
      <c r="AE14" s="132">
        <f t="shared" si="11"/>
        <v>1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(6)'!D14&lt;&gt;"",'Initial Setup (6)'!E14,0)</f>
        <v>0</v>
      </c>
      <c r="D15" s="136">
        <f t="shared" si="14"/>
        <v>-2</v>
      </c>
      <c r="E15" s="133">
        <f>COUNTIF('Fixtures and Results (6)'!D:D,'Setting (6)'!C15)+COUNTIF('Fixtures and Results (6)'!G:G,'Setting (6)'!C15)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(6)'!D14)</f>
        <v>0</v>
      </c>
      <c r="N15" s="132">
        <f t="shared" si="3"/>
        <v>0</v>
      </c>
      <c r="O15" s="132">
        <f>SUMPRODUCT(('Fixtures and Results (6)'!D$3:D$382='Setting (6)'!C15)*('Fixtures and Results (6)'!E$3:E$382&gt;'Fixtures and Results (6)'!F$3:F$382))</f>
        <v>0</v>
      </c>
      <c r="P15" s="132">
        <f>SUMPRODUCT(('Fixtures and Results (6)'!D$3:D$382='Setting (6)'!C15)*('Fixtures and Results (6)'!E$3:E$382='Fixtures and Results (6)'!F$3:F$382)*('Fixtures and Results (6)'!E$3:E$382&lt;&gt;""))</f>
        <v>0</v>
      </c>
      <c r="Q15" s="132">
        <f>SUMPRODUCT(('Fixtures and Results (6)'!D$3:D$382='Setting (6)'!C15)*('Fixtures and Results (6)'!E$3:E$382&lt;'Fixtures and Results (6)'!F$3:F$382))</f>
        <v>0</v>
      </c>
      <c r="R15" s="132">
        <f>SUMIF('Fixtures and Results (6)'!D$3:D$382,'Setting (6)'!C15,'Fixtures and Results (6)'!E$3:E$382)</f>
        <v>0</v>
      </c>
      <c r="S15" s="132">
        <f>SUMIF('Fixtures and Results (6)'!D$3:D$382,'Setting (6)'!C15,'Fixtures and Results (6)'!F$3:F$382)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(6)'!G$3:G$382='Setting (6)'!C15)*('Fixtures and Results (6)'!E$3:E$382&lt;'Fixtures and Results (6)'!F$3:F$382))</f>
        <v>0</v>
      </c>
      <c r="X15" s="132">
        <f>SUMPRODUCT(('Fixtures and Results (6)'!G$3:G$382='Setting (6)'!C15)*('Fixtures and Results (6)'!E$3:E$382='Fixtures and Results (6)'!F$3:F$382)*('Fixtures and Results (6)'!F$3:F$382&lt;&gt;""))</f>
        <v>0</v>
      </c>
      <c r="Y15" s="132">
        <f>SUMPRODUCT(('Fixtures and Results (6)'!G$3:G$382='Setting (6)'!C15)*('Fixtures and Results (6)'!E$3:E$382&gt;'Fixtures and Results (6)'!F$3:F$382))</f>
        <v>0</v>
      </c>
      <c r="Z15" s="132">
        <f>SUMIF('Fixtures and Results (6)'!G$3:G$382,'Setting (6)'!C15,'Fixtures and Results (6)'!F$3:F$382)</f>
        <v>0</v>
      </c>
      <c r="AA15" s="132">
        <f>SUMIF('Fixtures and Results (6)'!G$3:G$382,'Setting (6)'!C15,'Fixtures and Results (6)'!E$3:E$382)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9</v>
      </c>
      <c r="AE15" s="132">
        <f t="shared" si="11"/>
        <v>1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(6)'!D15&lt;&gt;"",'Initial Setup (6)'!E15,0)</f>
        <v>0</v>
      </c>
      <c r="D16" s="136">
        <f t="shared" si="14"/>
        <v>-3</v>
      </c>
      <c r="E16" s="133">
        <f>COUNTIF('Fixtures and Results (6)'!D:D,'Setting (6)'!C16)+COUNTIF('Fixtures and Results (6)'!G:G,'Setting (6)'!C16)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(6)'!D15)</f>
        <v>0</v>
      </c>
      <c r="N16" s="132">
        <f t="shared" si="3"/>
        <v>0</v>
      </c>
      <c r="O16" s="132">
        <f>SUMPRODUCT(('Fixtures and Results (6)'!D$3:D$382='Setting (6)'!C16)*('Fixtures and Results (6)'!E$3:E$382&gt;'Fixtures and Results (6)'!F$3:F$382))</f>
        <v>0</v>
      </c>
      <c r="P16" s="132">
        <f>SUMPRODUCT(('Fixtures and Results (6)'!D$3:D$382='Setting (6)'!C16)*('Fixtures and Results (6)'!E$3:E$382='Fixtures and Results (6)'!F$3:F$382)*('Fixtures and Results (6)'!E$3:E$382&lt;&gt;""))</f>
        <v>0</v>
      </c>
      <c r="Q16" s="132">
        <f>SUMPRODUCT(('Fixtures and Results (6)'!D$3:D$382='Setting (6)'!C16)*('Fixtures and Results (6)'!E$3:E$382&lt;'Fixtures and Results (6)'!F$3:F$382))</f>
        <v>0</v>
      </c>
      <c r="R16" s="132">
        <f>SUMIF('Fixtures and Results (6)'!D$3:D$382,'Setting (6)'!C16,'Fixtures and Results (6)'!E$3:E$382)</f>
        <v>0</v>
      </c>
      <c r="S16" s="132">
        <f>SUMIF('Fixtures and Results (6)'!D$3:D$382,'Setting (6)'!C16,'Fixtures and Results (6)'!F$3:F$382)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(6)'!G$3:G$382='Setting (6)'!C16)*('Fixtures and Results (6)'!E$3:E$382&lt;'Fixtures and Results (6)'!F$3:F$382))</f>
        <v>0</v>
      </c>
      <c r="X16" s="132">
        <f>SUMPRODUCT(('Fixtures and Results (6)'!G$3:G$382='Setting (6)'!C16)*('Fixtures and Results (6)'!E$3:E$382='Fixtures and Results (6)'!F$3:F$382)*('Fixtures and Results (6)'!F$3:F$382&lt;&gt;""))</f>
        <v>0</v>
      </c>
      <c r="Y16" s="132">
        <f>SUMPRODUCT(('Fixtures and Results (6)'!G$3:G$382='Setting (6)'!C16)*('Fixtures and Results (6)'!E$3:E$382&gt;'Fixtures and Results (6)'!F$3:F$382))</f>
        <v>0</v>
      </c>
      <c r="Z16" s="132">
        <f>SUMIF('Fixtures and Results (6)'!G$3:G$382,'Setting (6)'!C16,'Fixtures and Results (6)'!F$3:F$382)</f>
        <v>0</v>
      </c>
      <c r="AA16" s="132">
        <f>SUMIF('Fixtures and Results (6)'!G$3:G$382,'Setting (6)'!C16,'Fixtures and Results (6)'!E$3:E$382)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9</v>
      </c>
      <c r="AE16" s="132">
        <f t="shared" si="11"/>
        <v>1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(6)'!D16&lt;&gt;"",'Initial Setup (6)'!E16,0)</f>
        <v>0</v>
      </c>
      <c r="D17" s="136">
        <f t="shared" si="14"/>
        <v>-4</v>
      </c>
      <c r="E17" s="133">
        <f>COUNTIF('Fixtures and Results (6)'!D:D,'Setting (6)'!C17)+COUNTIF('Fixtures and Results (6)'!G:G,'Setting (6)'!C17)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(6)'!D16)</f>
        <v>0</v>
      </c>
      <c r="N17" s="132">
        <f t="shared" si="3"/>
        <v>0</v>
      </c>
      <c r="O17" s="132">
        <f>SUMPRODUCT(('Fixtures and Results (6)'!D$3:D$382='Setting (6)'!C17)*('Fixtures and Results (6)'!E$3:E$382&gt;'Fixtures and Results (6)'!F$3:F$382))</f>
        <v>0</v>
      </c>
      <c r="P17" s="132">
        <f>SUMPRODUCT(('Fixtures and Results (6)'!D$3:D$382='Setting (6)'!C17)*('Fixtures and Results (6)'!E$3:E$382='Fixtures and Results (6)'!F$3:F$382)*('Fixtures and Results (6)'!E$3:E$382&lt;&gt;""))</f>
        <v>0</v>
      </c>
      <c r="Q17" s="132">
        <f>SUMPRODUCT(('Fixtures and Results (6)'!D$3:D$382='Setting (6)'!C17)*('Fixtures and Results (6)'!E$3:E$382&lt;'Fixtures and Results (6)'!F$3:F$382))</f>
        <v>0</v>
      </c>
      <c r="R17" s="132">
        <f>SUMIF('Fixtures and Results (6)'!D$3:D$382,'Setting (6)'!C17,'Fixtures and Results (6)'!E$3:E$382)</f>
        <v>0</v>
      </c>
      <c r="S17" s="132">
        <f>SUMIF('Fixtures and Results (6)'!D$3:D$382,'Setting (6)'!C17,'Fixtures and Results (6)'!F$3:F$382)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(6)'!G$3:G$382='Setting (6)'!C17)*('Fixtures and Results (6)'!E$3:E$382&lt;'Fixtures and Results (6)'!F$3:F$382))</f>
        <v>0</v>
      </c>
      <c r="X17" s="132">
        <f>SUMPRODUCT(('Fixtures and Results (6)'!G$3:G$382='Setting (6)'!C17)*('Fixtures and Results (6)'!E$3:E$382='Fixtures and Results (6)'!F$3:F$382)*('Fixtures and Results (6)'!F$3:F$382&lt;&gt;""))</f>
        <v>0</v>
      </c>
      <c r="Y17" s="132">
        <f>SUMPRODUCT(('Fixtures and Results (6)'!G$3:G$382='Setting (6)'!C17)*('Fixtures and Results (6)'!E$3:E$382&gt;'Fixtures and Results (6)'!F$3:F$382))</f>
        <v>0</v>
      </c>
      <c r="Z17" s="132">
        <f>SUMIF('Fixtures and Results (6)'!G$3:G$382,'Setting (6)'!C17,'Fixtures and Results (6)'!F$3:F$382)</f>
        <v>0</v>
      </c>
      <c r="AA17" s="132">
        <f>SUMIF('Fixtures and Results (6)'!G$3:G$382,'Setting (6)'!C17,'Fixtures and Results (6)'!E$3:E$382)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9</v>
      </c>
      <c r="AE17" s="132">
        <f t="shared" si="11"/>
        <v>1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(6)'!D17&lt;&gt;"",'Initial Setup (6)'!E17,0)</f>
        <v>0</v>
      </c>
      <c r="D18" s="136">
        <f t="shared" si="14"/>
        <v>-5</v>
      </c>
      <c r="E18" s="133">
        <f>COUNTIF('Fixtures and Results (6)'!D:D,'Setting (6)'!C18)+COUNTIF('Fixtures and Results (6)'!G:G,'Setting (6)'!C18)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(6)'!D17)</f>
        <v>0</v>
      </c>
      <c r="N18" s="132">
        <f t="shared" si="3"/>
        <v>0</v>
      </c>
      <c r="O18" s="132">
        <f>SUMPRODUCT(('Fixtures and Results (6)'!D$3:D$382='Setting (6)'!C18)*('Fixtures and Results (6)'!E$3:E$382&gt;'Fixtures and Results (6)'!F$3:F$382))</f>
        <v>0</v>
      </c>
      <c r="P18" s="132">
        <f>SUMPRODUCT(('Fixtures and Results (6)'!D$3:D$382='Setting (6)'!C18)*('Fixtures and Results (6)'!E$3:E$382='Fixtures and Results (6)'!F$3:F$382)*('Fixtures and Results (6)'!E$3:E$382&lt;&gt;""))</f>
        <v>0</v>
      </c>
      <c r="Q18" s="132">
        <f>SUMPRODUCT(('Fixtures and Results (6)'!D$3:D$382='Setting (6)'!C18)*('Fixtures and Results (6)'!E$3:E$382&lt;'Fixtures and Results (6)'!F$3:F$382))</f>
        <v>0</v>
      </c>
      <c r="R18" s="132">
        <f>SUMIF('Fixtures and Results (6)'!D$3:D$382,'Setting (6)'!C18,'Fixtures and Results (6)'!E$3:E$382)</f>
        <v>0</v>
      </c>
      <c r="S18" s="132">
        <f>SUMIF('Fixtures and Results (6)'!D$3:D$382,'Setting (6)'!C18,'Fixtures and Results (6)'!F$3:F$382)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(6)'!G$3:G$382='Setting (6)'!C18)*('Fixtures and Results (6)'!E$3:E$382&lt;'Fixtures and Results (6)'!F$3:F$382))</f>
        <v>0</v>
      </c>
      <c r="X18" s="132">
        <f>SUMPRODUCT(('Fixtures and Results (6)'!G$3:G$382='Setting (6)'!C18)*('Fixtures and Results (6)'!E$3:E$382='Fixtures and Results (6)'!F$3:F$382)*('Fixtures and Results (6)'!F$3:F$382&lt;&gt;""))</f>
        <v>0</v>
      </c>
      <c r="Y18" s="132">
        <f>SUMPRODUCT(('Fixtures and Results (6)'!G$3:G$382='Setting (6)'!C18)*('Fixtures and Results (6)'!E$3:E$382&gt;'Fixtures and Results (6)'!F$3:F$382))</f>
        <v>0</v>
      </c>
      <c r="Z18" s="132">
        <f>SUMIF('Fixtures and Results (6)'!G$3:G$382,'Setting (6)'!C18,'Fixtures and Results (6)'!F$3:F$382)</f>
        <v>0</v>
      </c>
      <c r="AA18" s="132">
        <f>SUMIF('Fixtures and Results (6)'!G$3:G$382,'Setting (6)'!C18,'Fixtures and Results (6)'!E$3:E$382)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9</v>
      </c>
      <c r="AE18" s="132">
        <f t="shared" si="11"/>
        <v>1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(6)'!D18&lt;&gt;"",'Initial Setup (6)'!E18,0)</f>
        <v>0</v>
      </c>
      <c r="D19" s="136">
        <f t="shared" si="14"/>
        <v>-6</v>
      </c>
      <c r="E19" s="133">
        <f>COUNTIF('Fixtures and Results (6)'!D:D,'Setting (6)'!C19)+COUNTIF('Fixtures and Results (6)'!G:G,'Setting (6)'!C19)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(6)'!D18)</f>
        <v>0</v>
      </c>
      <c r="N19" s="132">
        <f t="shared" si="3"/>
        <v>0</v>
      </c>
      <c r="O19" s="132">
        <f>SUMPRODUCT(('Fixtures and Results (6)'!D$3:D$382='Setting (6)'!C19)*('Fixtures and Results (6)'!E$3:E$382&gt;'Fixtures and Results (6)'!F$3:F$382))</f>
        <v>0</v>
      </c>
      <c r="P19" s="132">
        <f>SUMPRODUCT(('Fixtures and Results (6)'!D$3:D$382='Setting (6)'!C19)*('Fixtures and Results (6)'!E$3:E$382='Fixtures and Results (6)'!F$3:F$382)*('Fixtures and Results (6)'!E$3:E$382&lt;&gt;""))</f>
        <v>0</v>
      </c>
      <c r="Q19" s="132">
        <f>SUMPRODUCT(('Fixtures and Results (6)'!D$3:D$382='Setting (6)'!C19)*('Fixtures and Results (6)'!E$3:E$382&lt;'Fixtures and Results (6)'!F$3:F$382))</f>
        <v>0</v>
      </c>
      <c r="R19" s="132">
        <f>SUMIF('Fixtures and Results (6)'!D$3:D$382,'Setting (6)'!C19,'Fixtures and Results (6)'!E$3:E$382)</f>
        <v>0</v>
      </c>
      <c r="S19" s="132">
        <f>SUMIF('Fixtures and Results (6)'!D$3:D$382,'Setting (6)'!C19,'Fixtures and Results (6)'!F$3:F$382)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(6)'!G$3:G$382='Setting (6)'!C19)*('Fixtures and Results (6)'!E$3:E$382&lt;'Fixtures and Results (6)'!F$3:F$382))</f>
        <v>0</v>
      </c>
      <c r="X19" s="132">
        <f>SUMPRODUCT(('Fixtures and Results (6)'!G$3:G$382='Setting (6)'!C19)*('Fixtures and Results (6)'!E$3:E$382='Fixtures and Results (6)'!F$3:F$382)*('Fixtures and Results (6)'!F$3:F$382&lt;&gt;""))</f>
        <v>0</v>
      </c>
      <c r="Y19" s="132">
        <f>SUMPRODUCT(('Fixtures and Results (6)'!G$3:G$382='Setting (6)'!C19)*('Fixtures and Results (6)'!E$3:E$382&gt;'Fixtures and Results (6)'!F$3:F$382))</f>
        <v>0</v>
      </c>
      <c r="Z19" s="132">
        <f>SUMIF('Fixtures and Results (6)'!G$3:G$382,'Setting (6)'!C19,'Fixtures and Results (6)'!F$3:F$382)</f>
        <v>0</v>
      </c>
      <c r="AA19" s="132">
        <f>SUMIF('Fixtures and Results (6)'!G$3:G$382,'Setting (6)'!C19,'Fixtures and Results (6)'!E$3:E$382)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9</v>
      </c>
      <c r="AE19" s="132">
        <f t="shared" si="11"/>
        <v>1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(6)'!D19&lt;&gt;"",'Initial Setup (6)'!E19,0)</f>
        <v>0</v>
      </c>
      <c r="D20" s="136">
        <f t="shared" si="14"/>
        <v>-7</v>
      </c>
      <c r="E20" s="133">
        <f>COUNTIF('Fixtures and Results (6)'!D:D,'Setting (6)'!C20)+COUNTIF('Fixtures and Results (6)'!G:G,'Setting (6)'!C20)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(6)'!D19)</f>
        <v>0</v>
      </c>
      <c r="N20" s="132">
        <f t="shared" si="3"/>
        <v>0</v>
      </c>
      <c r="O20" s="132">
        <f>SUMPRODUCT(('Fixtures and Results (6)'!D$3:D$382='Setting (6)'!C20)*('Fixtures and Results (6)'!E$3:E$382&gt;'Fixtures and Results (6)'!F$3:F$382))</f>
        <v>0</v>
      </c>
      <c r="P20" s="132">
        <f>SUMPRODUCT(('Fixtures and Results (6)'!D$3:D$382='Setting (6)'!C20)*('Fixtures and Results (6)'!E$3:E$382='Fixtures and Results (6)'!F$3:F$382)*('Fixtures and Results (6)'!E$3:E$382&lt;&gt;""))</f>
        <v>0</v>
      </c>
      <c r="Q20" s="132">
        <f>SUMPRODUCT(('Fixtures and Results (6)'!D$3:D$382='Setting (6)'!C20)*('Fixtures and Results (6)'!E$3:E$382&lt;'Fixtures and Results (6)'!F$3:F$382))</f>
        <v>0</v>
      </c>
      <c r="R20" s="132">
        <f>SUMIF('Fixtures and Results (6)'!D$3:D$382,'Setting (6)'!C20,'Fixtures and Results (6)'!E$3:E$382)</f>
        <v>0</v>
      </c>
      <c r="S20" s="132">
        <f>SUMIF('Fixtures and Results (6)'!D$3:D$382,'Setting (6)'!C20,'Fixtures and Results (6)'!F$3:F$382)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(6)'!G$3:G$382='Setting (6)'!C20)*('Fixtures and Results (6)'!E$3:E$382&lt;'Fixtures and Results (6)'!F$3:F$382))</f>
        <v>0</v>
      </c>
      <c r="X20" s="132">
        <f>SUMPRODUCT(('Fixtures and Results (6)'!G$3:G$382='Setting (6)'!C20)*('Fixtures and Results (6)'!E$3:E$382='Fixtures and Results (6)'!F$3:F$382)*('Fixtures and Results (6)'!F$3:F$382&lt;&gt;""))</f>
        <v>0</v>
      </c>
      <c r="Y20" s="132">
        <f>SUMPRODUCT(('Fixtures and Results (6)'!G$3:G$382='Setting (6)'!C20)*('Fixtures and Results (6)'!E$3:E$382&gt;'Fixtures and Results (6)'!F$3:F$382))</f>
        <v>0</v>
      </c>
      <c r="Z20" s="132">
        <f>SUMIF('Fixtures and Results (6)'!G$3:G$382,'Setting (6)'!C20,'Fixtures and Results (6)'!F$3:F$382)</f>
        <v>0</v>
      </c>
      <c r="AA20" s="132">
        <f>SUMIF('Fixtures and Results (6)'!G$3:G$382,'Setting (6)'!C20,'Fixtures and Results (6)'!E$3:E$382)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9</v>
      </c>
      <c r="AE20" s="132">
        <f t="shared" si="11"/>
        <v>1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(6)'!D20&lt;&gt;"",'Initial Setup (6)'!E20,0)</f>
        <v>0</v>
      </c>
      <c r="D21" s="136">
        <f t="shared" si="14"/>
        <v>-8</v>
      </c>
      <c r="E21" s="133">
        <f>COUNTIF('Fixtures and Results (6)'!D:D,'Setting (6)'!C21)+COUNTIF('Fixtures and Results (6)'!G:G,'Setting (6)'!C21)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(6)'!D20)</f>
        <v>0</v>
      </c>
      <c r="N21" s="132">
        <f t="shared" si="3"/>
        <v>0</v>
      </c>
      <c r="O21" s="132">
        <f>SUMPRODUCT(('Fixtures and Results (6)'!D$3:D$382='Setting (6)'!C21)*('Fixtures and Results (6)'!E$3:E$382&gt;'Fixtures and Results (6)'!F$3:F$382))</f>
        <v>0</v>
      </c>
      <c r="P21" s="132">
        <f>SUMPRODUCT(('Fixtures and Results (6)'!D$3:D$382='Setting (6)'!C21)*('Fixtures and Results (6)'!E$3:E$382='Fixtures and Results (6)'!F$3:F$382)*('Fixtures and Results (6)'!E$3:E$382&lt;&gt;""))</f>
        <v>0</v>
      </c>
      <c r="Q21" s="132">
        <f>SUMPRODUCT(('Fixtures and Results (6)'!D$3:D$382='Setting (6)'!C21)*('Fixtures and Results (6)'!E$3:E$382&lt;'Fixtures and Results (6)'!F$3:F$382))</f>
        <v>0</v>
      </c>
      <c r="R21" s="132">
        <f>SUMIF('Fixtures and Results (6)'!D$3:D$382,'Setting (6)'!C21,'Fixtures and Results (6)'!E$3:E$382)</f>
        <v>0</v>
      </c>
      <c r="S21" s="132">
        <f>SUMIF('Fixtures and Results (6)'!D$3:D$382,'Setting (6)'!C21,'Fixtures and Results (6)'!F$3:F$382)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(6)'!G$3:G$382='Setting (6)'!C21)*('Fixtures and Results (6)'!E$3:E$382&lt;'Fixtures and Results (6)'!F$3:F$382))</f>
        <v>0</v>
      </c>
      <c r="X21" s="132">
        <f>SUMPRODUCT(('Fixtures and Results (6)'!G$3:G$382='Setting (6)'!C21)*('Fixtures and Results (6)'!E$3:E$382='Fixtures and Results (6)'!F$3:F$382)*('Fixtures and Results (6)'!F$3:F$382&lt;&gt;""))</f>
        <v>0</v>
      </c>
      <c r="Y21" s="132">
        <f>SUMPRODUCT(('Fixtures and Results (6)'!G$3:G$382='Setting (6)'!C21)*('Fixtures and Results (6)'!E$3:E$382&gt;'Fixtures and Results (6)'!F$3:F$382))</f>
        <v>0</v>
      </c>
      <c r="Z21" s="132">
        <f>SUMIF('Fixtures and Results (6)'!G$3:G$382,'Setting (6)'!C21,'Fixtures and Results (6)'!F$3:F$382)</f>
        <v>0</v>
      </c>
      <c r="AA21" s="132">
        <f>SUMIF('Fixtures and Results (6)'!G$3:G$382,'Setting (6)'!C21,'Fixtures and Results (6)'!E$3:E$382)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9</v>
      </c>
      <c r="AE21" s="132">
        <f t="shared" si="11"/>
        <v>1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(6)'!D21&lt;&gt;"",'Initial Setup (6)'!E21,0)</f>
        <v>0</v>
      </c>
      <c r="D22" s="136">
        <f t="shared" si="14"/>
        <v>-9</v>
      </c>
      <c r="E22" s="133">
        <f>COUNTIF('Fixtures and Results (6)'!D:D,'Setting (6)'!C22)+COUNTIF('Fixtures and Results (6)'!G:G,'Setting (6)'!C22)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(6)'!D21)</f>
        <v>0</v>
      </c>
      <c r="N22" s="132">
        <f t="shared" si="3"/>
        <v>0</v>
      </c>
      <c r="O22" s="132">
        <f>SUMPRODUCT(('Fixtures and Results (6)'!D$3:D$382='Setting (6)'!C22)*('Fixtures and Results (6)'!E$3:E$382&gt;'Fixtures and Results (6)'!F$3:F$382))</f>
        <v>0</v>
      </c>
      <c r="P22" s="132">
        <f>SUMPRODUCT(('Fixtures and Results (6)'!D$3:D$382='Setting (6)'!C22)*('Fixtures and Results (6)'!E$3:E$382='Fixtures and Results (6)'!F$3:F$382)*('Fixtures and Results (6)'!E$3:E$382&lt;&gt;""))</f>
        <v>0</v>
      </c>
      <c r="Q22" s="132">
        <f>SUMPRODUCT(('Fixtures and Results (6)'!D$3:D$382='Setting (6)'!C22)*('Fixtures and Results (6)'!E$3:E$382&lt;'Fixtures and Results (6)'!F$3:F$382))</f>
        <v>0</v>
      </c>
      <c r="R22" s="132">
        <f>SUMIF('Fixtures and Results (6)'!D$3:D$382,'Setting (6)'!C22,'Fixtures and Results (6)'!E$3:E$382)</f>
        <v>0</v>
      </c>
      <c r="S22" s="132">
        <f>SUMIF('Fixtures and Results (6)'!D$3:D$382,'Setting (6)'!C22,'Fixtures and Results (6)'!F$3:F$382)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(6)'!G$3:G$382='Setting (6)'!C22)*('Fixtures and Results (6)'!E$3:E$382&lt;'Fixtures and Results (6)'!F$3:F$382))</f>
        <v>0</v>
      </c>
      <c r="X22" s="132">
        <f>SUMPRODUCT(('Fixtures and Results (6)'!G$3:G$382='Setting (6)'!C22)*('Fixtures and Results (6)'!E$3:E$382='Fixtures and Results (6)'!F$3:F$382)*('Fixtures and Results (6)'!F$3:F$382&lt;&gt;""))</f>
        <v>0</v>
      </c>
      <c r="Y22" s="132">
        <f>SUMPRODUCT(('Fixtures and Results (6)'!G$3:G$382='Setting (6)'!C22)*('Fixtures and Results (6)'!E$3:E$382&gt;'Fixtures and Results (6)'!F$3:F$382))</f>
        <v>0</v>
      </c>
      <c r="Z22" s="132">
        <f>SUMIF('Fixtures and Results (6)'!G$3:G$382,'Setting (6)'!C22,'Fixtures and Results (6)'!F$3:F$382)</f>
        <v>0</v>
      </c>
      <c r="AA22" s="132">
        <f>SUMIF('Fixtures and Results (6)'!G$3:G$382,'Setting (6)'!C22,'Fixtures and Results (6)'!E$3:E$382)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9</v>
      </c>
      <c r="AE22" s="132">
        <f t="shared" si="11"/>
        <v>1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(6)'!D22&lt;&gt;"",'Initial Setup (6)'!E22,0)</f>
        <v>0</v>
      </c>
      <c r="D23" s="136">
        <f t="shared" si="14"/>
        <v>-10</v>
      </c>
      <c r="E23" s="133">
        <f>COUNTIF('Fixtures and Results (6)'!D:D,'Setting (6)'!C23)+COUNTIF('Fixtures and Results (6)'!G:G,'Setting (6)'!C23)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(6)'!D22)</f>
        <v>0</v>
      </c>
      <c r="N23" s="132">
        <f t="shared" si="3"/>
        <v>0</v>
      </c>
      <c r="O23" s="132">
        <f>SUMPRODUCT(('Fixtures and Results (6)'!D$3:D$382='Setting (6)'!C23)*('Fixtures and Results (6)'!E$3:E$382&gt;'Fixtures and Results (6)'!F$3:F$382))</f>
        <v>0</v>
      </c>
      <c r="P23" s="132">
        <f>SUMPRODUCT(('Fixtures and Results (6)'!D$3:D$382='Setting (6)'!C23)*('Fixtures and Results (6)'!E$3:E$382='Fixtures and Results (6)'!F$3:F$382)*('Fixtures and Results (6)'!E$3:E$382&lt;&gt;""))</f>
        <v>0</v>
      </c>
      <c r="Q23" s="132">
        <f>SUMPRODUCT(('Fixtures and Results (6)'!D$3:D$382='Setting (6)'!C23)*('Fixtures and Results (6)'!E$3:E$382&lt;'Fixtures and Results (6)'!F$3:F$382))</f>
        <v>0</v>
      </c>
      <c r="R23" s="132">
        <f>SUMIF('Fixtures and Results (6)'!D$3:D$382,'Setting (6)'!C23,'Fixtures and Results (6)'!E$3:E$382)</f>
        <v>0</v>
      </c>
      <c r="S23" s="132">
        <f>SUMIF('Fixtures and Results (6)'!D$3:D$382,'Setting (6)'!C23,'Fixtures and Results (6)'!F$3:F$382)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(6)'!G$3:G$382='Setting (6)'!C23)*('Fixtures and Results (6)'!E$3:E$382&lt;'Fixtures and Results (6)'!F$3:F$382))</f>
        <v>0</v>
      </c>
      <c r="X23" s="132">
        <f>SUMPRODUCT(('Fixtures and Results (6)'!G$3:G$382='Setting (6)'!C23)*('Fixtures and Results (6)'!E$3:E$382='Fixtures and Results (6)'!F$3:F$382)*('Fixtures and Results (6)'!F$3:F$382&lt;&gt;""))</f>
        <v>0</v>
      </c>
      <c r="Y23" s="132">
        <f>SUMPRODUCT(('Fixtures and Results (6)'!G$3:G$382='Setting (6)'!C23)*('Fixtures and Results (6)'!E$3:E$382&gt;'Fixtures and Results (6)'!F$3:F$382))</f>
        <v>0</v>
      </c>
      <c r="Z23" s="132">
        <f>SUMIF('Fixtures and Results (6)'!G$3:G$382,'Setting (6)'!C23,'Fixtures and Results (6)'!F$3:F$382)</f>
        <v>0</v>
      </c>
      <c r="AA23" s="132">
        <f>SUMIF('Fixtures and Results (6)'!G$3:G$382,'Setting (6)'!C23,'Fixtures and Results (6)'!E$3:E$382)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9</v>
      </c>
      <c r="AE23" s="132">
        <f t="shared" si="11"/>
        <v>1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(6)'!D23&lt;&gt;"",'Initial Setup (6)'!E23,0)</f>
        <v>0</v>
      </c>
      <c r="D24" s="136">
        <f t="shared" si="14"/>
        <v>-11</v>
      </c>
      <c r="E24" s="133">
        <f>COUNTIF('Fixtures and Results (6)'!D:D,'Setting (6)'!C24)+COUNTIF('Fixtures and Results (6)'!G:G,'Setting (6)'!C24)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(6)'!D23)</f>
        <v>0</v>
      </c>
      <c r="N24" s="132">
        <f>O24+P24+Q24</f>
        <v>0</v>
      </c>
      <c r="O24" s="132">
        <f>SUMPRODUCT(('Fixtures and Results (6)'!D$3:D$382='Setting (6)'!C24)*('Fixtures and Results (6)'!E$3:E$382&gt;'Fixtures and Results (6)'!F$3:F$382))</f>
        <v>0</v>
      </c>
      <c r="P24" s="132">
        <f>SUMPRODUCT(('Fixtures and Results (6)'!D$3:D$382='Setting (6)'!C24)*('Fixtures and Results (6)'!E$3:E$382='Fixtures and Results (6)'!F$3:F$382)*('Fixtures and Results (6)'!E$3:E$382&lt;&gt;""))</f>
        <v>0</v>
      </c>
      <c r="Q24" s="132">
        <f>SUMPRODUCT(('Fixtures and Results (6)'!D$3:D$382='Setting (6)'!C24)*('Fixtures and Results (6)'!E$3:E$382&lt;'Fixtures and Results (6)'!F$3:F$382))</f>
        <v>0</v>
      </c>
      <c r="R24" s="132">
        <f>SUMIF('Fixtures and Results (6)'!D$3:D$382,'Setting (6)'!C24,'Fixtures and Results (6)'!E$3:E$382)</f>
        <v>0</v>
      </c>
      <c r="S24" s="132">
        <f>SUMIF('Fixtures and Results (6)'!D$3:D$382,'Setting (6)'!C24,'Fixtures and Results (6)'!F$3:F$382)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(6)'!G$3:G$382='Setting (6)'!C24)*('Fixtures and Results (6)'!E$3:E$382&lt;'Fixtures and Results (6)'!F$3:F$382))</f>
        <v>0</v>
      </c>
      <c r="X24" s="132">
        <f>SUMPRODUCT(('Fixtures and Results (6)'!G$3:G$382='Setting (6)'!C24)*('Fixtures and Results (6)'!E$3:E$382='Fixtures and Results (6)'!F$3:F$382)*('Fixtures and Results (6)'!F$3:F$382&lt;&gt;""))</f>
        <v>0</v>
      </c>
      <c r="Y24" s="132">
        <f>SUMPRODUCT(('Fixtures and Results (6)'!G$3:G$382='Setting (6)'!C24)*('Fixtures and Results (6)'!E$3:E$382&gt;'Fixtures and Results (6)'!F$3:F$382))</f>
        <v>0</v>
      </c>
      <c r="Z24" s="132">
        <f>SUMIF('Fixtures and Results (6)'!G$3:G$382,'Setting (6)'!C24,'Fixtures and Results (6)'!F$3:F$382)</f>
        <v>0</v>
      </c>
      <c r="AA24" s="132">
        <f>SUMIF('Fixtures and Results (6)'!G$3:G$382,'Setting (6)'!C24,'Fixtures and Results (6)'!E$3:E$382)</f>
        <v>0</v>
      </c>
      <c r="AB24" s="132">
        <f>Z24-AA24</f>
        <v>0</v>
      </c>
      <c r="AC24" s="132">
        <f>W24*3+X24*1</f>
        <v>0</v>
      </c>
      <c r="AD24" s="132">
        <f t="shared" si="10"/>
        <v>9</v>
      </c>
      <c r="AE24" s="132">
        <f t="shared" si="11"/>
        <v>1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(6)'!D24&lt;&gt;"",'Initial Setup (6)'!E24,0)</f>
        <v>0</v>
      </c>
      <c r="D25" s="136">
        <f t="shared" si="14"/>
        <v>-12</v>
      </c>
      <c r="E25" s="133">
        <f>COUNTIF('Fixtures and Results (6)'!D:D,'Setting (6)'!C25)+COUNTIF('Fixtures and Results (6)'!G:G,'Setting (6)'!C25)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(6)'!D24)</f>
        <v>0</v>
      </c>
      <c r="N25" s="132">
        <f>O25+P25+Q25</f>
        <v>0</v>
      </c>
      <c r="O25" s="132">
        <f>SUMPRODUCT(('Fixtures and Results (6)'!D$3:D$382='Setting (6)'!C25)*('Fixtures and Results (6)'!E$3:E$382&gt;'Fixtures and Results (6)'!F$3:F$382))</f>
        <v>0</v>
      </c>
      <c r="P25" s="132">
        <f>SUMPRODUCT(('Fixtures and Results (6)'!D$3:D$382='Setting (6)'!C25)*('Fixtures and Results (6)'!E$3:E$382='Fixtures and Results (6)'!F$3:F$382)*('Fixtures and Results (6)'!E$3:E$382&lt;&gt;""))</f>
        <v>0</v>
      </c>
      <c r="Q25" s="132">
        <f>SUMPRODUCT(('Fixtures and Results (6)'!D$3:D$382='Setting (6)'!C25)*('Fixtures and Results (6)'!E$3:E$382&lt;'Fixtures and Results (6)'!F$3:F$382))</f>
        <v>0</v>
      </c>
      <c r="R25" s="132">
        <f>SUMIF('Fixtures and Results (6)'!D$3:D$382,'Setting (6)'!C25,'Fixtures and Results (6)'!E$3:E$382)</f>
        <v>0</v>
      </c>
      <c r="S25" s="132">
        <f>SUMIF('Fixtures and Results (6)'!D$3:D$382,'Setting (6)'!C25,'Fixtures and Results (6)'!F$3:F$382)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(6)'!G$3:G$382='Setting (6)'!C25)*('Fixtures and Results (6)'!E$3:E$382&lt;'Fixtures and Results (6)'!F$3:F$382))</f>
        <v>0</v>
      </c>
      <c r="X25" s="132">
        <f>SUMPRODUCT(('Fixtures and Results (6)'!G$3:G$382='Setting (6)'!C25)*('Fixtures and Results (6)'!E$3:E$382='Fixtures and Results (6)'!F$3:F$382)*('Fixtures and Results (6)'!F$3:F$382&lt;&gt;""))</f>
        <v>0</v>
      </c>
      <c r="Y25" s="132">
        <f>SUMPRODUCT(('Fixtures and Results (6)'!G$3:G$382='Setting (6)'!C25)*('Fixtures and Results (6)'!E$3:E$382&gt;'Fixtures and Results (6)'!F$3:F$382))</f>
        <v>0</v>
      </c>
      <c r="Z25" s="132">
        <f>SUMIF('Fixtures and Results (6)'!G$3:G$382,'Setting (6)'!C25,'Fixtures and Results (6)'!F$3:F$382)</f>
        <v>0</v>
      </c>
      <c r="AA25" s="132">
        <f>SUMIF('Fixtures and Results (6)'!G$3:G$382,'Setting (6)'!C25,'Fixtures and Results (6)'!E$3:E$382)</f>
        <v>0</v>
      </c>
      <c r="AB25" s="132">
        <f>Z25-AA25</f>
        <v>0</v>
      </c>
      <c r="AC25" s="132">
        <f>W25*3+X25*1</f>
        <v>0</v>
      </c>
      <c r="AD25" s="132">
        <f t="shared" si="10"/>
        <v>9</v>
      </c>
      <c r="AE25" s="132">
        <f t="shared" si="11"/>
        <v>1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(6)'!D25&lt;&gt;"",'Initial Setup (6)'!E25,0)</f>
        <v>0</v>
      </c>
      <c r="D26" s="136">
        <f t="shared" si="14"/>
        <v>-13</v>
      </c>
      <c r="E26" s="133">
        <f>COUNTIF('Fixtures and Results (6)'!D:D,'Setting (6)'!C26)+COUNTIF('Fixtures and Results (6)'!G:G,'Setting (6)'!C26)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(6)'!D25)</f>
        <v>0</v>
      </c>
      <c r="N26" s="132">
        <f>O26+P26+Q26</f>
        <v>0</v>
      </c>
      <c r="O26" s="132">
        <f>SUMPRODUCT(('Fixtures and Results (6)'!D$3:D$382='Setting (6)'!C26)*('Fixtures and Results (6)'!E$3:E$382&gt;'Fixtures and Results (6)'!F$3:F$382))</f>
        <v>0</v>
      </c>
      <c r="P26" s="132">
        <f>SUMPRODUCT(('Fixtures and Results (6)'!D$3:D$382='Setting (6)'!C26)*('Fixtures and Results (6)'!E$3:E$382='Fixtures and Results (6)'!F$3:F$382)*('Fixtures and Results (6)'!E$3:E$382&lt;&gt;""))</f>
        <v>0</v>
      </c>
      <c r="Q26" s="132">
        <f>SUMPRODUCT(('Fixtures and Results (6)'!D$3:D$382='Setting (6)'!C26)*('Fixtures and Results (6)'!E$3:E$382&lt;'Fixtures and Results (6)'!F$3:F$382))</f>
        <v>0</v>
      </c>
      <c r="R26" s="132">
        <f>SUMIF('Fixtures and Results (6)'!D$3:D$382,'Setting (6)'!C26,'Fixtures and Results (6)'!E$3:E$382)</f>
        <v>0</v>
      </c>
      <c r="S26" s="132">
        <f>SUMIF('Fixtures and Results (6)'!D$3:D$382,'Setting (6)'!C26,'Fixtures and Results (6)'!F$3:F$382)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(6)'!G$3:G$382='Setting (6)'!C26)*('Fixtures and Results (6)'!E$3:E$382&lt;'Fixtures and Results (6)'!F$3:F$382))</f>
        <v>0</v>
      </c>
      <c r="X26" s="132">
        <f>SUMPRODUCT(('Fixtures and Results (6)'!G$3:G$382='Setting (6)'!C26)*('Fixtures and Results (6)'!E$3:E$382='Fixtures and Results (6)'!F$3:F$382)*('Fixtures and Results (6)'!F$3:F$382&lt;&gt;""))</f>
        <v>0</v>
      </c>
      <c r="Y26" s="132">
        <f>SUMPRODUCT(('Fixtures and Results (6)'!G$3:G$382='Setting (6)'!C26)*('Fixtures and Results (6)'!E$3:E$382&gt;'Fixtures and Results (6)'!F$3:F$382))</f>
        <v>0</v>
      </c>
      <c r="Z26" s="132">
        <f>SUMIF('Fixtures and Results (6)'!G$3:G$382,'Setting (6)'!C26,'Fixtures and Results (6)'!F$3:F$382)</f>
        <v>0</v>
      </c>
      <c r="AA26" s="132">
        <f>SUMIF('Fixtures and Results (6)'!G$3:G$382,'Setting (6)'!C26,'Fixtures and Results (6)'!E$3:E$382)</f>
        <v>0</v>
      </c>
      <c r="AB26" s="132">
        <f>Z26-AA26</f>
        <v>0</v>
      </c>
      <c r="AC26" s="132">
        <f>W26*3+X26*1</f>
        <v>0</v>
      </c>
      <c r="AD26" s="132">
        <f t="shared" si="10"/>
        <v>9</v>
      </c>
      <c r="AE26" s="132">
        <f t="shared" si="11"/>
        <v>1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(6)'!D26&lt;&gt;"",'Initial Setup (6)'!E26,0)</f>
        <v>0</v>
      </c>
      <c r="D27" s="136">
        <f t="shared" si="14"/>
        <v>-14</v>
      </c>
      <c r="E27" s="133">
        <f>COUNTIF('Fixtures and Results (6)'!D:D,'Setting (6)'!C27)+COUNTIF('Fixtures and Results (6)'!G:G,'Setting (6)'!C27)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(6)'!D26)</f>
        <v>0</v>
      </c>
      <c r="N27" s="132">
        <f>O27+P27+Q27</f>
        <v>0</v>
      </c>
      <c r="O27" s="132">
        <f>SUMPRODUCT(('Fixtures and Results (6)'!D$3:D$382='Setting (6)'!C27)*('Fixtures and Results (6)'!E$3:E$382&gt;'Fixtures and Results (6)'!F$3:F$382))</f>
        <v>0</v>
      </c>
      <c r="P27" s="132">
        <f>SUMPRODUCT(('Fixtures and Results (6)'!D$3:D$382='Setting (6)'!C27)*('Fixtures and Results (6)'!E$3:E$382='Fixtures and Results (6)'!F$3:F$382)*('Fixtures and Results (6)'!E$3:E$382&lt;&gt;""))</f>
        <v>0</v>
      </c>
      <c r="Q27" s="132">
        <f>SUMPRODUCT(('Fixtures and Results (6)'!D$3:D$382='Setting (6)'!C27)*('Fixtures and Results (6)'!E$3:E$382&lt;'Fixtures and Results (6)'!F$3:F$382))</f>
        <v>0</v>
      </c>
      <c r="R27" s="132">
        <f>SUMIF('Fixtures and Results (6)'!D$3:D$382,'Setting (6)'!C27,'Fixtures and Results (6)'!E$3:E$382)</f>
        <v>0</v>
      </c>
      <c r="S27" s="132">
        <f>SUMIF('Fixtures and Results (6)'!D$3:D$382,'Setting (6)'!C27,'Fixtures and Results (6)'!F$3:F$382)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(6)'!G$3:G$382='Setting (6)'!C27)*('Fixtures and Results (6)'!E$3:E$382&lt;'Fixtures and Results (6)'!F$3:F$382))</f>
        <v>0</v>
      </c>
      <c r="X27" s="132">
        <f>SUMPRODUCT(('Fixtures and Results (6)'!G$3:G$382='Setting (6)'!C27)*('Fixtures and Results (6)'!E$3:E$382='Fixtures and Results (6)'!F$3:F$382)*('Fixtures and Results (6)'!F$3:F$382&lt;&gt;""))</f>
        <v>0</v>
      </c>
      <c r="Y27" s="132">
        <f>SUMPRODUCT(('Fixtures and Results (6)'!G$3:G$382='Setting (6)'!C27)*('Fixtures and Results (6)'!E$3:E$382&gt;'Fixtures and Results (6)'!F$3:F$382))</f>
        <v>0</v>
      </c>
      <c r="Z27" s="132">
        <f>SUMIF('Fixtures and Results (6)'!G$3:G$382,'Setting (6)'!C27,'Fixtures and Results (6)'!F$3:F$382)</f>
        <v>0</v>
      </c>
      <c r="AA27" s="132">
        <f>SUMIF('Fixtures and Results (6)'!G$3:G$382,'Setting (6)'!C27,'Fixtures and Results (6)'!E$3:E$382)</f>
        <v>0</v>
      </c>
      <c r="AB27" s="132">
        <f>Z27-AA27</f>
        <v>0</v>
      </c>
      <c r="AC27" s="132">
        <f>W27*3+X27*1</f>
        <v>0</v>
      </c>
      <c r="AD27" s="132">
        <f t="shared" si="10"/>
        <v>9</v>
      </c>
      <c r="AE27" s="132">
        <f t="shared" si="11"/>
        <v>1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J34" sqref="J34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(6)'!D3</f>
        <v>1</v>
      </c>
      <c r="C3" s="130" t="str">
        <f>IF(B3&lt;&gt;"",'Initial Setup (6)'!E3,"")</f>
        <v>ALTINORDU (TUR)</v>
      </c>
      <c r="D3" s="138"/>
    </row>
    <row r="4" spans="2:4" ht="15" customHeight="1">
      <c r="B4" s="133">
        <f>'Initial Setup (6)'!D4</f>
        <v>2</v>
      </c>
      <c r="C4" s="130" t="str">
        <f>IF(B4&lt;&gt;"",'Initial Setup (6)'!E4,"")</f>
        <v>AKHİSAR (TUR)</v>
      </c>
      <c r="D4" s="138"/>
    </row>
    <row r="5" spans="2:4" ht="15" customHeight="1">
      <c r="B5" s="133">
        <f>'Initial Setup (6)'!D5</f>
        <v>3</v>
      </c>
      <c r="C5" s="130" t="str">
        <f>IF(B5&lt;&gt;"",'Initial Setup (6)'!E5,"")</f>
        <v>İZMİR BBSK (TUR)</v>
      </c>
      <c r="D5" s="138"/>
    </row>
    <row r="6" spans="2:4" ht="15" customHeight="1">
      <c r="B6" s="133">
        <f>'Initial Setup (6)'!D6</f>
        <v>4</v>
      </c>
      <c r="C6" s="130" t="str">
        <f>IF(B6&lt;&gt;"",'Initial Setup (6)'!E6,"")</f>
        <v>MONTPELLIER (FRA)</v>
      </c>
      <c r="D6" s="138"/>
    </row>
    <row r="7" spans="2:4" ht="15" customHeight="1">
      <c r="B7" s="133">
        <f>'Initial Setup (6)'!D7</f>
        <v>5</v>
      </c>
      <c r="C7" s="130" t="str">
        <f>IF(B7&lt;&gt;"",'Initial Setup (6)'!E7,"")</f>
        <v>PAOK (GRE)</v>
      </c>
      <c r="D7" s="138"/>
    </row>
    <row r="8" spans="2:4" ht="15" customHeight="1">
      <c r="B8" s="133">
        <f>'Initial Setup (6)'!D8</f>
        <v>6</v>
      </c>
      <c r="C8" s="130" t="str">
        <f>IF(B8&lt;&gt;"",'Initial Setup (6)'!E8,"")</f>
        <v>PARMA (ITA)</v>
      </c>
      <c r="D8" s="138"/>
    </row>
    <row r="9" spans="2:4" ht="15" customHeight="1">
      <c r="B9" s="133">
        <f>'Initial Setup (6)'!D9</f>
        <v>7</v>
      </c>
      <c r="C9" s="130" t="str">
        <f>IF(B9&lt;&gt;"",'Initial Setup (6)'!E9,"")</f>
        <v>PSV (NED)</v>
      </c>
      <c r="D9" s="138"/>
    </row>
    <row r="10" spans="2:4" ht="15" customHeight="1">
      <c r="B10" s="133">
        <f>'Initial Setup (6)'!D10</f>
        <v>8</v>
      </c>
      <c r="C10" s="130" t="str">
        <f>IF(B10&lt;&gt;"",'Initial Setup (6)'!E10,"")</f>
        <v>ROSTOV (RUS)</v>
      </c>
      <c r="D10" s="138"/>
    </row>
    <row r="11" spans="2:4" ht="15" customHeight="1">
      <c r="B11" s="133">
        <f>'Initial Setup (6)'!D11</f>
        <v>9</v>
      </c>
      <c r="C11" s="130" t="str">
        <f>IF(B11&lt;&gt;"",'Initial Setup (6)'!E11,"")</f>
        <v>WOLVERHAMPTON (ENG)</v>
      </c>
      <c r="D11" s="138"/>
    </row>
    <row r="12" spans="2:4" ht="15" customHeight="1">
      <c r="B12" s="133" t="str">
        <f>'Initial Setup (6)'!D12</f>
        <v/>
      </c>
      <c r="C12" s="130" t="str">
        <f>IF(B12&lt;&gt;"",'Initial Setup (6)'!E12,"")</f>
        <v/>
      </c>
      <c r="D12" s="138"/>
    </row>
    <row r="13" spans="2:4" ht="15" customHeight="1">
      <c r="B13" s="133" t="str">
        <f>'Initial Setup (6)'!D13</f>
        <v/>
      </c>
      <c r="C13" s="130" t="str">
        <f>IF(B13&lt;&gt;"",'Initial Setup (6)'!E13,"")</f>
        <v/>
      </c>
      <c r="D13" s="138"/>
    </row>
    <row r="14" spans="2:4" ht="15" customHeight="1">
      <c r="B14" s="133" t="str">
        <f>'Initial Setup (6)'!D14</f>
        <v/>
      </c>
      <c r="C14" s="130" t="str">
        <f>IF(B14&lt;&gt;"",'Initial Setup (6)'!E14,"")</f>
        <v/>
      </c>
      <c r="D14" s="138"/>
    </row>
    <row r="15" spans="2:4" ht="15" customHeight="1">
      <c r="B15" s="133" t="str">
        <f>'Initial Setup (6)'!D15</f>
        <v/>
      </c>
      <c r="C15" s="130" t="str">
        <f>IF(B15&lt;&gt;"",'Initial Setup (6)'!E15,"")</f>
        <v/>
      </c>
      <c r="D15" s="138"/>
    </row>
    <row r="16" spans="2:4" ht="15" customHeight="1">
      <c r="B16" s="133" t="str">
        <f>'Initial Setup (6)'!D16</f>
        <v/>
      </c>
      <c r="C16" s="130" t="str">
        <f>IF(B16&lt;&gt;"",'Initial Setup (6)'!E16,"")</f>
        <v/>
      </c>
      <c r="D16" s="138"/>
    </row>
    <row r="17" spans="2:4" ht="15" customHeight="1">
      <c r="B17" s="133" t="str">
        <f>'Initial Setup (6)'!D17</f>
        <v/>
      </c>
      <c r="C17" s="130" t="str">
        <f>IF(B17&lt;&gt;"",'Initial Setup (6)'!E17,"")</f>
        <v/>
      </c>
      <c r="D17" s="138"/>
    </row>
    <row r="18" spans="2:4" ht="15" customHeight="1">
      <c r="B18" s="133" t="str">
        <f>'Initial Setup (6)'!D18</f>
        <v/>
      </c>
      <c r="C18" s="130" t="str">
        <f>IF(B18&lt;&gt;"",'Initial Setup (6)'!E18,"")</f>
        <v/>
      </c>
      <c r="D18" s="138"/>
    </row>
    <row r="19" spans="2:4" ht="15" customHeight="1">
      <c r="B19" s="133" t="str">
        <f>'Initial Setup (6)'!D19</f>
        <v/>
      </c>
      <c r="C19" s="130" t="str">
        <f>IF(B19&lt;&gt;"",'Initial Setup (6)'!E19,"")</f>
        <v/>
      </c>
      <c r="D19" s="138"/>
    </row>
    <row r="20" spans="2:4" ht="15" customHeight="1">
      <c r="B20" s="133" t="str">
        <f>'Initial Setup (6)'!D20</f>
        <v/>
      </c>
      <c r="C20" s="130" t="str">
        <f>IF(B20&lt;&gt;"",'Initial Setup (6)'!E20,"")</f>
        <v/>
      </c>
      <c r="D20" s="138"/>
    </row>
    <row r="21" spans="2:4" ht="15" customHeight="1">
      <c r="B21" s="133" t="str">
        <f>'Initial Setup (6)'!D21</f>
        <v/>
      </c>
      <c r="C21" s="130" t="str">
        <f>IF(B21&lt;&gt;"",'Initial Setup (6)'!E21,"")</f>
        <v/>
      </c>
      <c r="D21" s="138"/>
    </row>
    <row r="22" spans="2:4" ht="15" customHeight="1">
      <c r="B22" s="133" t="str">
        <f>'Initial Setup (6)'!D22</f>
        <v/>
      </c>
      <c r="C22" s="130" t="str">
        <f>IF(B22&lt;&gt;"",'Initial Setup (6)'!E22,"")</f>
        <v/>
      </c>
      <c r="D22" s="138"/>
    </row>
    <row r="23" spans="2:4" ht="15" customHeight="1">
      <c r="B23" s="133" t="str">
        <f>'Initial Setup (6)'!D23</f>
        <v/>
      </c>
      <c r="C23" s="130" t="str">
        <f>IF(B23&lt;&gt;"",'Initial Setup (6)'!E23,"")</f>
        <v/>
      </c>
      <c r="D23" s="138"/>
    </row>
    <row r="24" spans="2:4" ht="15" customHeight="1">
      <c r="B24" s="133" t="str">
        <f>'Initial Setup (6)'!D24</f>
        <v/>
      </c>
      <c r="C24" s="130" t="str">
        <f>IF(B24&lt;&gt;"",'Initial Setup (6)'!E24,"")</f>
        <v/>
      </c>
      <c r="D24" s="138"/>
    </row>
    <row r="25" spans="2:4" ht="15" customHeight="1">
      <c r="B25" s="133" t="str">
        <f>'Initial Setup (6)'!D25</f>
        <v/>
      </c>
      <c r="C25" s="130" t="str">
        <f>IF(B25&lt;&gt;"",'Initial Setup (6)'!E25,"")</f>
        <v/>
      </c>
      <c r="D25" s="138"/>
    </row>
    <row r="26" spans="2:4" ht="15" customHeight="1">
      <c r="B26" s="133" t="str">
        <f>'Initial Setup (6)'!D26</f>
        <v/>
      </c>
      <c r="C26" s="130" t="str">
        <f>IF(B26&lt;&gt;"",'Initial Setup (6)'!E26,"")</f>
        <v/>
      </c>
      <c r="D26" s="138"/>
    </row>
  </sheetData>
  <conditionalFormatting sqref="B3:C26">
    <cfRule type="expression" dxfId="65" priority="1" stopIfTrue="1">
      <formula>$B3&lt;&gt;""</formula>
    </cfRule>
  </conditionalFormatting>
  <conditionalFormatting sqref="D3:D26">
    <cfRule type="expression" dxfId="64" priority="2" stopIfTrue="1">
      <formula>$B3&lt;&gt;""</formula>
    </cfRule>
  </conditionalFormatting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E12" sqref="E12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GROUPS!H6</f>
        <v>ANKARAGÜCÜ (TUR)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GROUPS!H7</f>
        <v>BENFICA (POR)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GROUPS!H8</f>
        <v>CARDIFF CITY (WAL)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GROUPS!H9</f>
        <v>CLUB BRUGGE (BEL)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GROUPS!H10</f>
        <v>GABALA (AZE)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GROUPS!H11</f>
        <v>GÖZTEPE (TUR)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GROUPS!H12</f>
        <v>GRASSHOPPER (SUI)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GROUPS!H13</f>
        <v>TWENTE (NED)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GROUPS!H14</f>
        <v>VALENCIA (ESP)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63" priority="1" stopIfTrue="1">
      <formula>AND($D3&gt;$B$2,$E3&lt;&gt;"")</formula>
    </cfRule>
  </conditionalFormatting>
  <conditionalFormatting sqref="E3:E26">
    <cfRule type="expression" dxfId="62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J34" sqref="J34"/>
      <selection pane="topRight" activeCell="J34" sqref="J34"/>
      <selection pane="bottomLeft" activeCell="J34" sqref="J34"/>
      <selection pane="bottomRight" activeCell="D3" sqref="D3:G47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FIX'!AW17</f>
        <v>TWENTE (NED)</v>
      </c>
      <c r="E3" s="118">
        <f>IF('DAY 1-2 FIX'!AX17="","",'DAY 1-2 FIX'!AX17)</f>
        <v>2</v>
      </c>
      <c r="F3" s="118">
        <f>IF('DAY 1-2 FIX'!AY17="","",'DAY 1-2 FIX'!AY17)</f>
        <v>0</v>
      </c>
      <c r="G3" s="147" t="str">
        <f>'DAY 1-2 FIX'!AZ17</f>
        <v>ANKARAGÜCÜ (TUR)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FIX'!AW18</f>
        <v>BENFICA (POR)</v>
      </c>
      <c r="E4" s="118">
        <f>IF('DAY 1-2 FIX'!AX18="","",'DAY 1-2 FIX'!AX18)</f>
        <v>0</v>
      </c>
      <c r="F4" s="118">
        <f>IF('DAY 1-2 FIX'!AY18="","",'DAY 1-2 FIX'!AY18)</f>
        <v>0</v>
      </c>
      <c r="G4" s="147" t="str">
        <f>'DAY 1-2 FIX'!AZ18</f>
        <v>GRASSHOPPER (SUI)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FIX'!AW19</f>
        <v>GÖZTEPE (TUR)</v>
      </c>
      <c r="E5" s="118">
        <f>IF('DAY 1-2 FIX'!AX19="","",'DAY 1-2 FIX'!AX19)</f>
        <v>1</v>
      </c>
      <c r="F5" s="118">
        <f>IF('DAY 1-2 FIX'!AY19="","",'DAY 1-2 FIX'!AY19)</f>
        <v>0</v>
      </c>
      <c r="G5" s="147" t="str">
        <f>'DAY 1-2 FIX'!AZ19</f>
        <v>CARDIFF CITY (WAL)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FIX'!AW20</f>
        <v>CLUB BRUGGE (BEL)</v>
      </c>
      <c r="E6" s="118">
        <f>IF('DAY 1-2 FIX'!AX20="","",'DAY 1-2 FIX'!AX20)</f>
        <v>0</v>
      </c>
      <c r="F6" s="118">
        <f>IF('DAY 1-2 FIX'!AY20="","",'DAY 1-2 FIX'!AY20)</f>
        <v>0</v>
      </c>
      <c r="G6" s="147" t="str">
        <f>'DAY 1-2 FIX'!AZ20</f>
        <v>GABALA (AZE)</v>
      </c>
    </row>
    <row r="7" spans="1:16" ht="12.75" customHeight="1">
      <c r="A7" s="141">
        <v>5</v>
      </c>
      <c r="B7" s="149"/>
      <c r="C7" s="150"/>
      <c r="D7" s="151" t="str">
        <f>'DAY 1-2 FIX'!AW21</f>
        <v>VALENCIA (ESP)</v>
      </c>
      <c r="E7" s="152"/>
      <c r="F7" s="152"/>
      <c r="G7" s="153" t="str">
        <f>'DAY 1-2 FIX'!AZ21</f>
        <v>BAY</v>
      </c>
    </row>
    <row r="8" spans="1:16" ht="12.75" customHeight="1">
      <c r="A8" s="141">
        <v>6</v>
      </c>
      <c r="B8" s="142"/>
      <c r="C8" s="143"/>
      <c r="D8" s="144" t="str">
        <f>'DAY 1-2 FIX'!AW24</f>
        <v>GRASSHOPPER (SUI)</v>
      </c>
      <c r="E8" s="118">
        <f>IF('DAY 1-2 FIX'!AX24="","",'DAY 1-2 FIX'!AX24)</f>
        <v>0</v>
      </c>
      <c r="F8" s="118">
        <f>IF('DAY 1-2 FIX'!AY24="","",'DAY 1-2 FIX'!AY24)</f>
        <v>1</v>
      </c>
      <c r="G8" s="147" t="str">
        <f>'DAY 1-2 FIX'!AZ24</f>
        <v>VALENCIA (ESP)</v>
      </c>
    </row>
    <row r="9" spans="1:16" ht="12.75" customHeight="1">
      <c r="A9" s="141">
        <v>7</v>
      </c>
      <c r="B9" s="142"/>
      <c r="C9" s="143"/>
      <c r="D9" s="144" t="str">
        <f>'DAY 1-2 FIX'!AW25</f>
        <v>ANKARAGÜCÜ (TUR)</v>
      </c>
      <c r="E9" s="118">
        <f>IF('DAY 1-2 FIX'!AX25="","",'DAY 1-2 FIX'!AX25)</f>
        <v>0</v>
      </c>
      <c r="F9" s="118">
        <f>IF('DAY 1-2 FIX'!AY25="","",'DAY 1-2 FIX'!AY25)</f>
        <v>0</v>
      </c>
      <c r="G9" s="147" t="str">
        <f>'DAY 1-2 FIX'!AZ25</f>
        <v>GÖZTEPE (TUR)</v>
      </c>
    </row>
    <row r="10" spans="1:16" ht="12.75" customHeight="1">
      <c r="A10" s="141">
        <v>8</v>
      </c>
      <c r="B10" s="142"/>
      <c r="C10" s="143"/>
      <c r="D10" s="144" t="str">
        <f>'DAY 1-2 FIX'!AW26</f>
        <v>GABALA (AZE)</v>
      </c>
      <c r="E10" s="118">
        <f>IF('DAY 1-2 FIX'!AX26="","",'DAY 1-2 FIX'!AX26)</f>
        <v>0</v>
      </c>
      <c r="F10" s="118">
        <f>IF('DAY 1-2 FIX'!AY26="","",'DAY 1-2 FIX'!AY26)</f>
        <v>2</v>
      </c>
      <c r="G10" s="147" t="str">
        <f>'DAY 1-2 FIX'!AZ26</f>
        <v>BENFICA (POR)</v>
      </c>
    </row>
    <row r="11" spans="1:16" ht="12.75" customHeight="1">
      <c r="A11" s="141">
        <v>9</v>
      </c>
      <c r="B11" s="142"/>
      <c r="C11" s="143"/>
      <c r="D11" s="144" t="str">
        <f>'DAY 1-2 FIX'!AW27</f>
        <v>CARDIFF CITY (WAL)</v>
      </c>
      <c r="E11" s="118">
        <f>IF('DAY 1-2 FIX'!AX27="","",'DAY 1-2 FIX'!AX27)</f>
        <v>2</v>
      </c>
      <c r="F11" s="118">
        <f>IF('DAY 1-2 FIX'!AY27="","",'DAY 1-2 FIX'!AY27)</f>
        <v>0</v>
      </c>
      <c r="G11" s="147" t="str">
        <f>'DAY 1-2 FIX'!AZ27</f>
        <v>CLUB BRUGGE (BEL)</v>
      </c>
    </row>
    <row r="12" spans="1:16" ht="12.75" customHeight="1">
      <c r="A12" s="141">
        <v>10</v>
      </c>
      <c r="B12" s="149"/>
      <c r="C12" s="150"/>
      <c r="D12" s="151" t="str">
        <f>'DAY 1-2 FIX'!AW28</f>
        <v>TWENTE (NED)</v>
      </c>
      <c r="E12" s="152"/>
      <c r="F12" s="152"/>
      <c r="G12" s="153" t="str">
        <f>'DAY 1-2 FIX'!AZ28</f>
        <v>BAY</v>
      </c>
    </row>
    <row r="13" spans="1:16" ht="12.75" customHeight="1">
      <c r="A13" s="141">
        <v>11</v>
      </c>
      <c r="B13" s="142"/>
      <c r="C13" s="143"/>
      <c r="D13" s="144" t="str">
        <f>'DAY 1-2 FIX'!AW31</f>
        <v>GÖZTEPE (TUR)</v>
      </c>
      <c r="E13" s="118">
        <f>IF('DAY 1-2 FIX'!AX31="","",'DAY 1-2 FIX'!AX31)</f>
        <v>1</v>
      </c>
      <c r="F13" s="118">
        <f>IF('DAY 1-2 FIX'!AY31="","",'DAY 1-2 FIX'!AY31)</f>
        <v>0</v>
      </c>
      <c r="G13" s="147" t="str">
        <f>'DAY 1-2 FIX'!AZ31</f>
        <v>TWENTE (NED)</v>
      </c>
    </row>
    <row r="14" spans="1:16" ht="12.75" customHeight="1">
      <c r="A14" s="141">
        <v>12</v>
      </c>
      <c r="B14" s="142"/>
      <c r="C14" s="143"/>
      <c r="D14" s="144" t="str">
        <f>'DAY 1-2 FIX'!AW32</f>
        <v>VALENCIA (ESP)</v>
      </c>
      <c r="E14" s="118">
        <f>IF('DAY 1-2 FIX'!AX32="","",'DAY 1-2 FIX'!AX32)</f>
        <v>2</v>
      </c>
      <c r="F14" s="118">
        <f>IF('DAY 1-2 FIX'!AY32="","",'DAY 1-2 FIX'!AY32)</f>
        <v>0</v>
      </c>
      <c r="G14" s="147" t="str">
        <f>'DAY 1-2 FIX'!AZ32</f>
        <v>GABALA (AZE)</v>
      </c>
    </row>
    <row r="15" spans="1:16" ht="12.75" customHeight="1">
      <c r="A15" s="141">
        <v>13</v>
      </c>
      <c r="B15" s="142"/>
      <c r="C15" s="143"/>
      <c r="D15" s="144" t="str">
        <f>'DAY 1-2 FIX'!AW33</f>
        <v>CLUB BRUGGE (BEL)</v>
      </c>
      <c r="E15" s="118">
        <f>IF('DAY 1-2 FIX'!AX33="","",'DAY 1-2 FIX'!AX33)</f>
        <v>0</v>
      </c>
      <c r="F15" s="118">
        <f>IF('DAY 1-2 FIX'!AY33="","",'DAY 1-2 FIX'!AY33)</f>
        <v>1</v>
      </c>
      <c r="G15" s="147" t="str">
        <f>'DAY 1-2 FIX'!AZ33</f>
        <v>ANKARAGÜCÜ (TUR)</v>
      </c>
    </row>
    <row r="16" spans="1:16" ht="12.75" customHeight="1">
      <c r="A16" s="141">
        <v>14</v>
      </c>
      <c r="B16" s="142"/>
      <c r="C16" s="143"/>
      <c r="D16" s="144" t="str">
        <f>'DAY 1-2 FIX'!AW34</f>
        <v>BENFICA (POR)</v>
      </c>
      <c r="E16" s="118">
        <f>IF('DAY 1-2 FIX'!AX34="","",'DAY 1-2 FIX'!AX34)</f>
        <v>0</v>
      </c>
      <c r="F16" s="118">
        <f>IF('DAY 1-2 FIX'!AY34="","",'DAY 1-2 FIX'!AY34)</f>
        <v>1</v>
      </c>
      <c r="G16" s="147" t="str">
        <f>'DAY 1-2 FIX'!AZ34</f>
        <v>CARDIFF CITY (WAL)</v>
      </c>
    </row>
    <row r="17" spans="1:8" ht="12.75" customHeight="1">
      <c r="A17" s="141">
        <v>15</v>
      </c>
      <c r="B17" s="149"/>
      <c r="C17" s="150"/>
      <c r="D17" s="151" t="str">
        <f>'DAY 1-2 FIX'!AW35</f>
        <v>GRASSHOPPER (SUI)</v>
      </c>
      <c r="E17" s="152"/>
      <c r="F17" s="152"/>
      <c r="G17" s="153" t="str">
        <f>'DAY 1-2 FIX'!AZ35</f>
        <v>BAY</v>
      </c>
    </row>
    <row r="18" spans="1:8" ht="12.75" customHeight="1">
      <c r="A18" s="141">
        <v>16</v>
      </c>
      <c r="B18" s="142"/>
      <c r="C18" s="145"/>
      <c r="D18" s="144" t="str">
        <f>'DAY 1-2 FIX'!AW37</f>
        <v>GABALA (AZE)</v>
      </c>
      <c r="E18" s="118">
        <f>IF('DAY 1-2 FIX'!AX37="","",'DAY 1-2 FIX'!AX37)</f>
        <v>2</v>
      </c>
      <c r="F18" s="118">
        <f>IF('DAY 1-2 FIX'!AY37="","",'DAY 1-2 FIX'!AY37)</f>
        <v>1</v>
      </c>
      <c r="G18" s="147" t="str">
        <f>'DAY 1-2 FIX'!AZ37</f>
        <v>GRASSHOPPER (SUI)</v>
      </c>
    </row>
    <row r="19" spans="1:8" ht="12.75" customHeight="1">
      <c r="A19" s="141">
        <v>17</v>
      </c>
      <c r="B19" s="142"/>
      <c r="C19" s="146"/>
      <c r="D19" s="144" t="str">
        <f>'DAY 1-2 FIX'!AW38</f>
        <v>TWENTE (NED)</v>
      </c>
      <c r="E19" s="118">
        <f>IF('DAY 1-2 FIX'!AX38="","",'DAY 1-2 FIX'!AX38)</f>
        <v>2</v>
      </c>
      <c r="F19" s="118">
        <f>IF('DAY 1-2 FIX'!AY38="","",'DAY 1-2 FIX'!AY38)</f>
        <v>0</v>
      </c>
      <c r="G19" s="147" t="str">
        <f>'DAY 1-2 FIX'!AZ38</f>
        <v>CLUB BRUGGE (BEL)</v>
      </c>
    </row>
    <row r="20" spans="1:8" ht="12.75" customHeight="1">
      <c r="A20" s="141">
        <v>18</v>
      </c>
      <c r="B20" s="142"/>
      <c r="C20" s="146"/>
      <c r="D20" s="144" t="str">
        <f>'DAY 1-2 FIX'!AW39</f>
        <v>CARDIFF CITY (WAL)</v>
      </c>
      <c r="E20" s="118">
        <f>IF('DAY 1-2 FIX'!AX39="","",'DAY 1-2 FIX'!AX39)</f>
        <v>0</v>
      </c>
      <c r="F20" s="118">
        <f>IF('DAY 1-2 FIX'!AY39="","",'DAY 1-2 FIX'!AY39)</f>
        <v>2</v>
      </c>
      <c r="G20" s="147" t="str">
        <f>'DAY 1-2 FIX'!AZ39</f>
        <v>VALENCIA (ESP)</v>
      </c>
    </row>
    <row r="21" spans="1:8" ht="12.75" customHeight="1">
      <c r="A21" s="141">
        <v>19</v>
      </c>
      <c r="B21" s="142"/>
      <c r="C21" s="146"/>
      <c r="D21" s="144" t="str">
        <f>'DAY 1-2 FIX'!AW40</f>
        <v>ANKARAGÜCÜ (TUR)</v>
      </c>
      <c r="E21" s="118">
        <f>IF('DAY 1-2 FIX'!AX40="","",'DAY 1-2 FIX'!AX40)</f>
        <v>0</v>
      </c>
      <c r="F21" s="118">
        <f>IF('DAY 1-2 FIX'!AY40="","",'DAY 1-2 FIX'!AY40)</f>
        <v>2</v>
      </c>
      <c r="G21" s="147" t="str">
        <f>'DAY 1-2 FIX'!AZ40</f>
        <v>BENFICA (POR)</v>
      </c>
    </row>
    <row r="22" spans="1:8" ht="12.75" customHeight="1">
      <c r="A22" s="141">
        <v>20</v>
      </c>
      <c r="B22" s="154"/>
      <c r="C22" s="155"/>
      <c r="D22" s="156" t="str">
        <f>'DAY 1-2 FIX'!AW41</f>
        <v>GÖZTEPE (TUR)</v>
      </c>
      <c r="E22" s="152"/>
      <c r="F22" s="152"/>
      <c r="G22" s="157" t="str">
        <f>'DAY 1-2 FIX'!AZ41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FIX'!AW45</f>
        <v>CLUB BRUGGE (BEL)</v>
      </c>
      <c r="E23" s="118" t="str">
        <f>IF('DAY 1-2 FIX'!AX45="","",'DAY 1-2 FIX'!AX45)</f>
        <v/>
      </c>
      <c r="F23" s="118" t="str">
        <f>IF('DAY 1-2 FIX'!AY45="","",'DAY 1-2 FIX'!AY45)</f>
        <v/>
      </c>
      <c r="G23" s="147" t="str">
        <f>'DAY 1-2 FIX'!AZ45</f>
        <v>GÖZTEPE (TUR)</v>
      </c>
    </row>
    <row r="24" spans="1:8" ht="12.75" customHeight="1">
      <c r="A24" s="141">
        <v>22</v>
      </c>
      <c r="B24" s="142"/>
      <c r="C24" s="146"/>
      <c r="D24" s="144" t="str">
        <f>'DAY 1-2 FIX'!AW46</f>
        <v>GRASSHOPPER (SUI)</v>
      </c>
      <c r="E24" s="118" t="str">
        <f>IF('DAY 1-2 FIX'!AX46="","",'DAY 1-2 FIX'!AX46)</f>
        <v/>
      </c>
      <c r="F24" s="118" t="str">
        <f>IF('DAY 1-2 FIX'!AY46="","",'DAY 1-2 FIX'!AY46)</f>
        <v/>
      </c>
      <c r="G24" s="147" t="str">
        <f>'DAY 1-2 FIX'!AZ46</f>
        <v>CARDIFF CITY (WAL)</v>
      </c>
    </row>
    <row r="25" spans="1:8" ht="12.75" customHeight="1">
      <c r="A25" s="141">
        <v>23</v>
      </c>
      <c r="B25" s="142"/>
      <c r="C25" s="146"/>
      <c r="D25" s="144" t="str">
        <f>'DAY 1-2 FIX'!AW47</f>
        <v>BENFICA (POR)</v>
      </c>
      <c r="E25" s="118" t="str">
        <f>IF('DAY 1-2 FIX'!AX47="","",'DAY 1-2 FIX'!AX47)</f>
        <v/>
      </c>
      <c r="F25" s="118" t="str">
        <f>IF('DAY 1-2 FIX'!AY47="","",'DAY 1-2 FIX'!AY47)</f>
        <v/>
      </c>
      <c r="G25" s="147" t="str">
        <f>'DAY 1-2 FIX'!AZ47</f>
        <v>TWENTE (NED)</v>
      </c>
    </row>
    <row r="26" spans="1:8" ht="12.75" customHeight="1">
      <c r="A26" s="141">
        <v>24</v>
      </c>
      <c r="B26" s="142"/>
      <c r="C26" s="145"/>
      <c r="D26" s="144" t="str">
        <f>'DAY 1-2 FIX'!AW48</f>
        <v>VALENCIA (ESP)</v>
      </c>
      <c r="E26" s="118" t="str">
        <f>IF('DAY 1-2 FIX'!AX48="","",'DAY 1-2 FIX'!AX48)</f>
        <v/>
      </c>
      <c r="F26" s="118" t="str">
        <f>IF('DAY 1-2 FIX'!AY48="","",'DAY 1-2 FIX'!AY48)</f>
        <v/>
      </c>
      <c r="G26" s="147" t="str">
        <f>'DAY 1-2 FIX'!AZ48</f>
        <v>ANKARAGÜCÜ (TUR)</v>
      </c>
    </row>
    <row r="27" spans="1:8" ht="12.75" customHeight="1">
      <c r="A27" s="141">
        <v>25</v>
      </c>
      <c r="B27" s="149"/>
      <c r="C27" s="158"/>
      <c r="D27" s="151" t="str">
        <f>'DAY 1-2 FIX'!AW49</f>
        <v>GABALA (AZE)</v>
      </c>
      <c r="E27" s="152"/>
      <c r="F27" s="152"/>
      <c r="G27" s="153" t="str">
        <f>'DAY 1-2 FIX'!AZ49</f>
        <v>BAY</v>
      </c>
    </row>
    <row r="28" spans="1:8" ht="12.75" customHeight="1">
      <c r="A28" s="141">
        <v>26</v>
      </c>
      <c r="B28" s="142"/>
      <c r="C28" s="146"/>
      <c r="D28" s="144" t="str">
        <f>'DAY 1-2 FIX'!AW51</f>
        <v>CARDIFF CITY (WAL)</v>
      </c>
      <c r="E28" s="118" t="str">
        <f>IF('DAY 1-2 FIX'!AX51="","",'DAY 1-2 FIX'!AX51)</f>
        <v/>
      </c>
      <c r="F28" s="118" t="str">
        <f>IF('DAY 1-2 FIX'!AY51="","",'DAY 1-2 FIX'!AY51)</f>
        <v/>
      </c>
      <c r="G28" s="147" t="str">
        <f>'DAY 1-2 FIX'!AZ51</f>
        <v>GABALA (AZE)</v>
      </c>
    </row>
    <row r="29" spans="1:8" ht="12.75" customHeight="1">
      <c r="A29" s="141">
        <v>27</v>
      </c>
      <c r="B29" s="142"/>
      <c r="C29" s="146"/>
      <c r="D29" s="144" t="str">
        <f>'DAY 1-2 FIX'!AW52</f>
        <v>GÖZTEPE (TUR)</v>
      </c>
      <c r="E29" s="118" t="str">
        <f>IF('DAY 1-2 FIX'!AX52="","",'DAY 1-2 FIX'!AX52)</f>
        <v/>
      </c>
      <c r="F29" s="118" t="str">
        <f>IF('DAY 1-2 FIX'!AY52="","",'DAY 1-2 FIX'!AY52)</f>
        <v/>
      </c>
      <c r="G29" s="147" t="str">
        <f>'DAY 1-2 FIX'!AZ52</f>
        <v>BENFICA (POR)</v>
      </c>
    </row>
    <row r="30" spans="1:8" ht="12.75" customHeight="1">
      <c r="A30" s="141">
        <v>28</v>
      </c>
      <c r="B30" s="142"/>
      <c r="C30" s="145"/>
      <c r="D30" s="144" t="str">
        <f>'DAY 1-2 FIX'!AW53</f>
        <v>ANKARAGÜCÜ (TUR)</v>
      </c>
      <c r="E30" s="118" t="str">
        <f>IF('DAY 1-2 FIX'!AX53="","",'DAY 1-2 FIX'!AX53)</f>
        <v/>
      </c>
      <c r="F30" s="118" t="str">
        <f>IF('DAY 1-2 FIX'!AY53="","",'DAY 1-2 FIX'!AY53)</f>
        <v/>
      </c>
      <c r="G30" s="147" t="str">
        <f>'DAY 1-2 FIX'!AZ53</f>
        <v>GRASSHOPPER (SUI)</v>
      </c>
    </row>
    <row r="31" spans="1:8" ht="12.75" customHeight="1">
      <c r="A31" s="141">
        <v>29</v>
      </c>
      <c r="B31" s="121"/>
      <c r="C31" s="116"/>
      <c r="D31" s="144" t="str">
        <f>'DAY 1-2 FIX'!AW54</f>
        <v>TWENTE (NED)</v>
      </c>
      <c r="E31" s="118" t="str">
        <f>IF('DAY 1-2 FIX'!AX54="","",'DAY 1-2 FIX'!AX54)</f>
        <v/>
      </c>
      <c r="F31" s="118" t="str">
        <f>IF('DAY 1-2 FIX'!AY54="","",'DAY 1-2 FIX'!AY54)</f>
        <v/>
      </c>
      <c r="G31" s="147" t="str">
        <f>'DAY 1-2 FIX'!AZ54</f>
        <v>VALENCIA (ESP)</v>
      </c>
    </row>
    <row r="32" spans="1:8" ht="12.75" customHeight="1">
      <c r="A32" s="141">
        <v>30</v>
      </c>
      <c r="B32" s="159"/>
      <c r="C32" s="150"/>
      <c r="D32" s="151" t="str">
        <f>'DAY 1-2 FIX'!AW55</f>
        <v>CLUB BRUGGE (BEL)</v>
      </c>
      <c r="E32" s="152"/>
      <c r="F32" s="152"/>
      <c r="G32" s="153" t="str">
        <f>'DAY 1-2 FIX'!AZ55</f>
        <v>BAY</v>
      </c>
    </row>
    <row r="33" spans="1:8" ht="12.75" customHeight="1">
      <c r="A33" s="141">
        <v>31</v>
      </c>
      <c r="B33" s="122"/>
      <c r="C33" s="123"/>
      <c r="D33" s="117" t="str">
        <f>'DAY 1-2 FIX'!AW58</f>
        <v>BENFICA (POR)</v>
      </c>
      <c r="E33" s="118" t="str">
        <f>IF('DAY 1-2 FIX'!AX58="","",'DAY 1-2 FIX'!AX58)</f>
        <v/>
      </c>
      <c r="F33" s="118" t="str">
        <f>IF('DAY 1-2 FIX'!AY58="","",'DAY 1-2 FIX'!AY58)</f>
        <v/>
      </c>
      <c r="G33" s="119" t="str">
        <f>'DAY 1-2 FIX'!AZ58</f>
        <v>CLUB BRUGGE (BEL)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FIX'!AW59</f>
        <v>GABALA (AZE)</v>
      </c>
      <c r="E34" s="118" t="str">
        <f>IF('DAY 1-2 FIX'!AX59="","",'DAY 1-2 FIX'!AX59)</f>
        <v/>
      </c>
      <c r="F34" s="118" t="str">
        <f>IF('DAY 1-2 FIX'!AY59="","",'DAY 1-2 FIX'!AY59)</f>
        <v/>
      </c>
      <c r="G34" s="119" t="str">
        <f>'DAY 1-2 FIX'!AZ59</f>
        <v>ANKARAGÜCÜ (TUR)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FIX'!AW60</f>
        <v>VALENCIA (ESP)</v>
      </c>
      <c r="E35" s="118" t="str">
        <f>IF('DAY 1-2 FIX'!AX60="","",'DAY 1-2 FIX'!AX60)</f>
        <v/>
      </c>
      <c r="F35" s="118" t="str">
        <f>IF('DAY 1-2 FIX'!AY60="","",'DAY 1-2 FIX'!AY60)</f>
        <v/>
      </c>
      <c r="G35" s="119" t="str">
        <f>'DAY 1-2 FIX'!AZ60</f>
        <v>GÖZTEPE (TUR)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FIX'!AW61</f>
        <v>GRASSHOPPER (SUI)</v>
      </c>
      <c r="E36" s="118" t="str">
        <f>IF('DAY 1-2 FIX'!AX61="","",'DAY 1-2 FIX'!AX61)</f>
        <v/>
      </c>
      <c r="F36" s="118" t="str">
        <f>IF('DAY 1-2 FIX'!AY61="","",'DAY 1-2 FIX'!AY61)</f>
        <v/>
      </c>
      <c r="G36" s="119" t="str">
        <f>'DAY 1-2 FIX'!AZ61</f>
        <v>TWENTE (NED)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FIX'!AW62</f>
        <v>CARDIFF CITY (WAL)</v>
      </c>
      <c r="E37" s="152"/>
      <c r="F37" s="152"/>
      <c r="G37" s="153" t="str">
        <f>'DAY 1-2 FIX'!AZ62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FIX'!AW64</f>
        <v>ANKARAGÜCÜ (TUR)</v>
      </c>
      <c r="E38" s="118" t="str">
        <f>IF('DAY 1-2 FIX'!AX64="","",'DAY 1-2 FIX'!AX64)</f>
        <v/>
      </c>
      <c r="F38" s="118" t="str">
        <f>IF('DAY 1-2 FIX'!AY64="","",'DAY 1-2 FIX'!AY64)</f>
        <v/>
      </c>
      <c r="G38" s="119" t="str">
        <f>'DAY 1-2 FIX'!AZ64</f>
        <v>CARDIFF CITY (WAL)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FIX'!AW65</f>
        <v>CLUB BRUGGE (BEL)</v>
      </c>
      <c r="E39" s="118" t="str">
        <f>IF('DAY 1-2 FIX'!AX65="","",'DAY 1-2 FIX'!AX65)</f>
        <v/>
      </c>
      <c r="F39" s="118" t="str">
        <f>IF('DAY 1-2 FIX'!AY65="","",'DAY 1-2 FIX'!AY65)</f>
        <v/>
      </c>
      <c r="G39" s="119" t="str">
        <f>'DAY 1-2 FIX'!AZ65</f>
        <v>VALENCIA (ESP)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FIX'!AW66</f>
        <v>TWENTE (NED)</v>
      </c>
      <c r="E40" s="118" t="str">
        <f>IF('DAY 1-2 FIX'!AX66="","",'DAY 1-2 FIX'!AX66)</f>
        <v/>
      </c>
      <c r="F40" s="118" t="str">
        <f>IF('DAY 1-2 FIX'!AY66="","",'DAY 1-2 FIX'!AY66)</f>
        <v/>
      </c>
      <c r="G40" s="119" t="str">
        <f>'DAY 1-2 FIX'!AZ66</f>
        <v>GABALA (AZE)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FIX'!AW67</f>
        <v>GÖZTEPE (TUR)</v>
      </c>
      <c r="E41" s="118" t="str">
        <f>IF('DAY 1-2 FIX'!AX67="","",'DAY 1-2 FIX'!AX67)</f>
        <v/>
      </c>
      <c r="F41" s="118" t="str">
        <f>IF('DAY 1-2 FIX'!AY67="","",'DAY 1-2 FIX'!AY67)</f>
        <v/>
      </c>
      <c r="G41" s="119" t="str">
        <f>'DAY 1-2 FIX'!AZ67</f>
        <v>GRASSHOPPER (SUI)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FIX'!AW68</f>
        <v>BENFICA (POR)</v>
      </c>
      <c r="E42" s="152"/>
      <c r="F42" s="152"/>
      <c r="G42" s="153" t="str">
        <f>'DAY 1-2 FIX'!AZ68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FIX'!AW70</f>
        <v>VALENCIA (ESP)</v>
      </c>
      <c r="E43" s="118" t="str">
        <f>IF('DAY 1-2 FIX'!AX70="","",'DAY 1-2 FIX'!AX70)</f>
        <v/>
      </c>
      <c r="F43" s="118" t="str">
        <f>IF('DAY 1-2 FIX'!AY70="","",'DAY 1-2 FIX'!AY70)</f>
        <v/>
      </c>
      <c r="G43" s="119" t="str">
        <f>'DAY 1-2 FIX'!AZ70</f>
        <v>BENFICA (POR)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FIX'!AW71</f>
        <v>CARDIFF CITY (WAL)</v>
      </c>
      <c r="E44" s="118" t="str">
        <f>IF('DAY 1-2 FIX'!AX71="","",'DAY 1-2 FIX'!AX71)</f>
        <v/>
      </c>
      <c r="F44" s="118" t="str">
        <f>IF('DAY 1-2 FIX'!AY71="","",'DAY 1-2 FIX'!AY71)</f>
        <v/>
      </c>
      <c r="G44" s="119" t="str">
        <f>'DAY 1-2 FIX'!AZ71</f>
        <v>TWENTE (NED)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FIX'!AW72</f>
        <v>GRASSHOPPER (SUI)</v>
      </c>
      <c r="E45" s="118" t="str">
        <f>IF('DAY 1-2 FIX'!AX72="","",'DAY 1-2 FIX'!AX72)</f>
        <v/>
      </c>
      <c r="F45" s="118" t="str">
        <f>IF('DAY 1-2 FIX'!AY72="","",'DAY 1-2 FIX'!AY72)</f>
        <v/>
      </c>
      <c r="G45" s="119" t="str">
        <f>'DAY 1-2 FIX'!AZ72</f>
        <v>CLUB BRUGGE (BEL)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FIX'!AW73</f>
        <v>GABALA (AZE)</v>
      </c>
      <c r="E46" s="118" t="str">
        <f>IF('DAY 1-2 FIX'!AX73="","",'DAY 1-2 FIX'!AX73)</f>
        <v/>
      </c>
      <c r="F46" s="118" t="str">
        <f>IF('DAY 1-2 FIX'!AY73="","",'DAY 1-2 FIX'!AY73)</f>
        <v/>
      </c>
      <c r="G46" s="119" t="str">
        <f>'DAY 1-2 FIX'!AZ73</f>
        <v>GÖZTEPE (TUR)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FIX'!AW74</f>
        <v>ANKARAGÜCÜ (TUR)</v>
      </c>
      <c r="E47" s="152"/>
      <c r="F47" s="152"/>
      <c r="G47" s="153" t="str">
        <f>'DAY 1-2 FIX'!AZ74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61" priority="24" stopIfTrue="1">
      <formula>ISBLANK(E37)</formula>
    </cfRule>
  </conditionalFormatting>
  <conditionalFormatting sqref="D33:D382">
    <cfRule type="expression" dxfId="60" priority="25" stopIfTrue="1">
      <formula>E33&gt;F33</formula>
    </cfRule>
  </conditionalFormatting>
  <conditionalFormatting sqref="G33:G382">
    <cfRule type="expression" dxfId="59" priority="26" stopIfTrue="1">
      <formula>F33&gt;E33</formula>
    </cfRule>
  </conditionalFormatting>
  <conditionalFormatting sqref="E3:F3">
    <cfRule type="expression" dxfId="58" priority="21" stopIfTrue="1">
      <formula>ISBLANK(E3)</formula>
    </cfRule>
  </conditionalFormatting>
  <conditionalFormatting sqref="D3:D28">
    <cfRule type="expression" dxfId="57" priority="22" stopIfTrue="1">
      <formula>E3&gt;F3</formula>
    </cfRule>
  </conditionalFormatting>
  <conditionalFormatting sqref="G3:G28">
    <cfRule type="expression" dxfId="56" priority="23" stopIfTrue="1">
      <formula>F3&gt;E3</formula>
    </cfRule>
  </conditionalFormatting>
  <conditionalFormatting sqref="D29:D32">
    <cfRule type="expression" dxfId="55" priority="20" stopIfTrue="1">
      <formula>E29&gt;F29</formula>
    </cfRule>
  </conditionalFormatting>
  <conditionalFormatting sqref="G29:G32">
    <cfRule type="expression" dxfId="54" priority="19" stopIfTrue="1">
      <formula>F29&gt;E29</formula>
    </cfRule>
  </conditionalFormatting>
  <conditionalFormatting sqref="E7:F7 E12:F12 E17:F17 E22:F22 E27:F27 E32:F32">
    <cfRule type="expression" dxfId="53" priority="18" stopIfTrue="1">
      <formula>ISBLANK(E7)</formula>
    </cfRule>
  </conditionalFormatting>
  <conditionalFormatting sqref="E4:F6">
    <cfRule type="expression" dxfId="52" priority="17" stopIfTrue="1">
      <formula>ISBLANK(E4)</formula>
    </cfRule>
  </conditionalFormatting>
  <conditionalFormatting sqref="E8:F8">
    <cfRule type="expression" dxfId="51" priority="16" stopIfTrue="1">
      <formula>ISBLANK(E8)</formula>
    </cfRule>
  </conditionalFormatting>
  <conditionalFormatting sqref="E9:F11">
    <cfRule type="expression" dxfId="50" priority="15" stopIfTrue="1">
      <formula>ISBLANK(E9)</formula>
    </cfRule>
  </conditionalFormatting>
  <conditionalFormatting sqref="E13:F13">
    <cfRule type="expression" dxfId="49" priority="14" stopIfTrue="1">
      <formula>ISBLANK(E13)</formula>
    </cfRule>
  </conditionalFormatting>
  <conditionalFormatting sqref="E14:F16">
    <cfRule type="expression" dxfId="48" priority="13" stopIfTrue="1">
      <formula>ISBLANK(E14)</formula>
    </cfRule>
  </conditionalFormatting>
  <conditionalFormatting sqref="E18:F18">
    <cfRule type="expression" dxfId="47" priority="12" stopIfTrue="1">
      <formula>ISBLANK(E18)</formula>
    </cfRule>
  </conditionalFormatting>
  <conditionalFormatting sqref="E19:F21">
    <cfRule type="expression" dxfId="46" priority="11" stopIfTrue="1">
      <formula>ISBLANK(E19)</formula>
    </cfRule>
  </conditionalFormatting>
  <conditionalFormatting sqref="E23:F23">
    <cfRule type="expression" dxfId="45" priority="10" stopIfTrue="1">
      <formula>ISBLANK(E23)</formula>
    </cfRule>
  </conditionalFormatting>
  <conditionalFormatting sqref="E24:F26">
    <cfRule type="expression" dxfId="44" priority="9" stopIfTrue="1">
      <formula>ISBLANK(E24)</formula>
    </cfRule>
  </conditionalFormatting>
  <conditionalFormatting sqref="E28:F28">
    <cfRule type="expression" dxfId="43" priority="8" stopIfTrue="1">
      <formula>ISBLANK(E28)</formula>
    </cfRule>
  </conditionalFormatting>
  <conditionalFormatting sqref="E29:F31">
    <cfRule type="expression" dxfId="42" priority="7" stopIfTrue="1">
      <formula>ISBLANK(E29)</formula>
    </cfRule>
  </conditionalFormatting>
  <conditionalFormatting sqref="E33:F33">
    <cfRule type="expression" dxfId="41" priority="6" stopIfTrue="1">
      <formula>ISBLANK(E33)</formula>
    </cfRule>
  </conditionalFormatting>
  <conditionalFormatting sqref="E34:F36">
    <cfRule type="expression" dxfId="40" priority="5" stopIfTrue="1">
      <formula>ISBLANK(E34)</formula>
    </cfRule>
  </conditionalFormatting>
  <conditionalFormatting sqref="E38:F38">
    <cfRule type="expression" dxfId="39" priority="4" stopIfTrue="1">
      <formula>ISBLANK(E38)</formula>
    </cfRule>
  </conditionalFormatting>
  <conditionalFormatting sqref="E39:F41">
    <cfRule type="expression" dxfId="38" priority="3" stopIfTrue="1">
      <formula>ISBLANK(E39)</formula>
    </cfRule>
  </conditionalFormatting>
  <conditionalFormatting sqref="E43:F43">
    <cfRule type="expression" dxfId="37" priority="2" stopIfTrue="1">
      <formula>ISBLANK(E43)</formula>
    </cfRule>
  </conditionalFormatting>
  <conditionalFormatting sqref="E44:F46">
    <cfRule type="expression" dxfId="36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J34" sqref="J34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(7)'!B$4:AC$27,2,FALSE),"")</f>
        <v>VALENCIA (ESP)</v>
      </c>
      <c r="D6" s="133">
        <f>IF($B6&lt;&gt;"",VLOOKUP($C6,'Setting (7)'!$C$4:$AC$27,COLUMN(),FALSE),"")</f>
        <v>3</v>
      </c>
      <c r="E6" s="133">
        <f>IF($B6&lt;&gt;"",VLOOKUP($C6,'Setting (7)'!$C$4:$AC$27,COLUMN(),FALSE),"")</f>
        <v>3</v>
      </c>
      <c r="F6" s="133">
        <f>IF($B6&lt;&gt;"",VLOOKUP($C6,'Setting (7)'!$C$4:$AC$27,COLUMN(),FALSE),"")</f>
        <v>0</v>
      </c>
      <c r="G6" s="133">
        <f>IF($B6&lt;&gt;"",VLOOKUP($C6,'Setting (7)'!$C$4:$AC$27,COLUMN(),FALSE),"")</f>
        <v>0</v>
      </c>
      <c r="H6" s="133">
        <f>IF($B6&lt;&gt;"",VLOOKUP($C6,'Setting (7)'!$C$4:$AC$27,COLUMN(),FALSE),"")</f>
        <v>5</v>
      </c>
      <c r="I6" s="133">
        <f>IF($B6&lt;&gt;"",VLOOKUP($C6,'Setting (7)'!$C$4:$AC$27,COLUMN(),FALSE),"")</f>
        <v>0</v>
      </c>
      <c r="J6" s="133">
        <f>IF($B6&lt;&gt;"",VLOOKUP($C6,'Setting (7)'!$C$4:$AC$27,COLUMN(),FALSE),"")</f>
        <v>5</v>
      </c>
      <c r="K6" s="134">
        <f>IF($B6&lt;&gt;"",VLOOKUP($C6,'Setting (7)'!$C$4:$AC$27,COLUMN(),FALSE),"")</f>
        <v>9</v>
      </c>
      <c r="L6" s="133">
        <f>IF($B6&lt;&gt;"",VLOOKUP($C6,'Setting (7)'!$C$4:$AC$27,COLUMN(),FALSE),"")</f>
        <v>1</v>
      </c>
      <c r="M6" s="133">
        <f>IF($B6&lt;&gt;"",VLOOKUP($C6,'Setting (7)'!$C$4:$AC$27,COLUMN(),FALSE),"")</f>
        <v>1</v>
      </c>
      <c r="N6" s="133">
        <f>IF($B6&lt;&gt;"",VLOOKUP($C6,'Setting (7)'!$C$4:$AC$27,COLUMN(),FALSE),"")</f>
        <v>0</v>
      </c>
      <c r="O6" s="133">
        <f>IF($B6&lt;&gt;"",VLOOKUP($C6,'Setting (7)'!$C$4:$AC$27,COLUMN(),FALSE),"")</f>
        <v>0</v>
      </c>
      <c r="P6" s="133">
        <f>IF($B6&lt;&gt;"",VLOOKUP($C6,'Setting (7)'!$C$4:$AC$27,COLUMN(),FALSE),"")</f>
        <v>2</v>
      </c>
      <c r="Q6" s="133">
        <f>IF($B6&lt;&gt;"",VLOOKUP($C6,'Setting (7)'!$C$4:$AC$27,COLUMN(),FALSE),"")</f>
        <v>0</v>
      </c>
      <c r="R6" s="133">
        <f>IF($B6&lt;&gt;"",VLOOKUP($C6,'Setting (7)'!$C$4:$AC$27,COLUMN(),FALSE),"")</f>
        <v>2</v>
      </c>
      <c r="S6" s="133">
        <f>IF($B6&lt;&gt;"",VLOOKUP($C6,'Setting (7)'!$C$4:$AC$27,COLUMN(),FALSE),"")</f>
        <v>3</v>
      </c>
      <c r="T6" s="133">
        <f>IF($B6&lt;&gt;"",VLOOKUP($C6,'Setting (7)'!$C$4:$AC$27,COLUMN(),FALSE),"")</f>
        <v>2</v>
      </c>
      <c r="U6" s="133">
        <f>IF($B6&lt;&gt;"",VLOOKUP($C6,'Setting (7)'!$C$4:$AC$27,COLUMN(),FALSE),"")</f>
        <v>2</v>
      </c>
      <c r="V6" s="133">
        <f>IF($B6&lt;&gt;"",VLOOKUP($C6,'Setting (7)'!$C$4:$AC$27,COLUMN(),FALSE),"")</f>
        <v>0</v>
      </c>
      <c r="W6" s="133">
        <f>IF($B6&lt;&gt;"",VLOOKUP($C6,'Setting (7)'!$C$4:$AC$27,COLUMN(),FALSE),"")</f>
        <v>0</v>
      </c>
      <c r="X6" s="133">
        <f>IF($B6&lt;&gt;"",VLOOKUP($C6,'Setting (7)'!$C$4:$AC$27,COLUMN(),FALSE),"")</f>
        <v>3</v>
      </c>
      <c r="Y6" s="133">
        <f>IF($B6&lt;&gt;"",VLOOKUP($C6,'Setting (7)'!$C$4:$AC$27,COLUMN(),FALSE),"")</f>
        <v>0</v>
      </c>
      <c r="Z6" s="133">
        <f>IF($B6&lt;&gt;"",VLOOKUP($C6,'Setting (7)'!$C$4:$AC$27,COLUMN(),FALSE),"")</f>
        <v>3</v>
      </c>
      <c r="AA6" s="133">
        <f>IF($B6&lt;&gt;"",VLOOKUP($C6,'Setting (7)'!$C$4:$AC$27,COLUMN(),FALSE),"")</f>
        <v>6</v>
      </c>
    </row>
    <row r="7" spans="2:27">
      <c r="B7" s="132">
        <f>IF(B6&lt;&gt;"",IF(B6='Initial Setup (7)'!$B$2,"",B6+1),"")</f>
        <v>2</v>
      </c>
      <c r="C7" s="130" t="str">
        <f>IF(B7&lt;&gt;"",VLOOKUP(B7,'Setting (7)'!B$4:AC$27,2,FALSE),"")</f>
        <v>BENFICA (POR)</v>
      </c>
      <c r="D7" s="133">
        <f>IF($B7&lt;&gt;"",VLOOKUP($C7,'Setting (7)'!$C$4:$AC$27,COLUMN(),FALSE),"")</f>
        <v>4</v>
      </c>
      <c r="E7" s="133">
        <f>IF($B7&lt;&gt;"",VLOOKUP($C7,'Setting (7)'!$C$4:$AC$27,COLUMN(),FALSE),"")</f>
        <v>2</v>
      </c>
      <c r="F7" s="133">
        <f>IF($B7&lt;&gt;"",VLOOKUP($C7,'Setting (7)'!$C$4:$AC$27,COLUMN(),FALSE),"")</f>
        <v>1</v>
      </c>
      <c r="G7" s="133">
        <f>IF($B7&lt;&gt;"",VLOOKUP($C7,'Setting (7)'!$C$4:$AC$27,COLUMN(),FALSE),"")</f>
        <v>1</v>
      </c>
      <c r="H7" s="133">
        <f>IF($B7&lt;&gt;"",VLOOKUP($C7,'Setting (7)'!$C$4:$AC$27,COLUMN(),FALSE),"")</f>
        <v>4</v>
      </c>
      <c r="I7" s="133">
        <f>IF($B7&lt;&gt;"",VLOOKUP($C7,'Setting (7)'!$C$4:$AC$27,COLUMN(),FALSE),"")</f>
        <v>1</v>
      </c>
      <c r="J7" s="133">
        <f>IF($B7&lt;&gt;"",VLOOKUP($C7,'Setting (7)'!$C$4:$AC$27,COLUMN(),FALSE),"")</f>
        <v>3</v>
      </c>
      <c r="K7" s="134">
        <f>IF($B7&lt;&gt;"",VLOOKUP($C7,'Setting (7)'!$C$4:$AC$27,COLUMN(),FALSE),"")</f>
        <v>7</v>
      </c>
      <c r="L7" s="133">
        <f>IF($B7&lt;&gt;"",VLOOKUP($C7,'Setting (7)'!$C$4:$AC$27,COLUMN(),FALSE),"")</f>
        <v>2</v>
      </c>
      <c r="M7" s="133">
        <f>IF($B7&lt;&gt;"",VLOOKUP($C7,'Setting (7)'!$C$4:$AC$27,COLUMN(),FALSE),"")</f>
        <v>0</v>
      </c>
      <c r="N7" s="133">
        <f>IF($B7&lt;&gt;"",VLOOKUP($C7,'Setting (7)'!$C$4:$AC$27,COLUMN(),FALSE),"")</f>
        <v>1</v>
      </c>
      <c r="O7" s="133">
        <f>IF($B7&lt;&gt;"",VLOOKUP($C7,'Setting (7)'!$C$4:$AC$27,COLUMN(),FALSE),"")</f>
        <v>1</v>
      </c>
      <c r="P7" s="133">
        <f>IF($B7&lt;&gt;"",VLOOKUP($C7,'Setting (7)'!$C$4:$AC$27,COLUMN(),FALSE),"")</f>
        <v>0</v>
      </c>
      <c r="Q7" s="133">
        <f>IF($B7&lt;&gt;"",VLOOKUP($C7,'Setting (7)'!$C$4:$AC$27,COLUMN(),FALSE),"")</f>
        <v>1</v>
      </c>
      <c r="R7" s="133">
        <f>IF($B7&lt;&gt;"",VLOOKUP($C7,'Setting (7)'!$C$4:$AC$27,COLUMN(),FALSE),"")</f>
        <v>-1</v>
      </c>
      <c r="S7" s="133">
        <f>IF($B7&lt;&gt;"",VLOOKUP($C7,'Setting (7)'!$C$4:$AC$27,COLUMN(),FALSE),"")</f>
        <v>1</v>
      </c>
      <c r="T7" s="133">
        <f>IF($B7&lt;&gt;"",VLOOKUP($C7,'Setting (7)'!$C$4:$AC$27,COLUMN(),FALSE),"")</f>
        <v>2</v>
      </c>
      <c r="U7" s="133">
        <f>IF($B7&lt;&gt;"",VLOOKUP($C7,'Setting (7)'!$C$4:$AC$27,COLUMN(),FALSE),"")</f>
        <v>2</v>
      </c>
      <c r="V7" s="133">
        <f>IF($B7&lt;&gt;"",VLOOKUP($C7,'Setting (7)'!$C$4:$AC$27,COLUMN(),FALSE),"")</f>
        <v>0</v>
      </c>
      <c r="W7" s="133">
        <f>IF($B7&lt;&gt;"",VLOOKUP($C7,'Setting (7)'!$C$4:$AC$27,COLUMN(),FALSE),"")</f>
        <v>0</v>
      </c>
      <c r="X7" s="133">
        <f>IF($B7&lt;&gt;"",VLOOKUP($C7,'Setting (7)'!$C$4:$AC$27,COLUMN(),FALSE),"")</f>
        <v>4</v>
      </c>
      <c r="Y7" s="133">
        <f>IF($B7&lt;&gt;"",VLOOKUP($C7,'Setting (7)'!$C$4:$AC$27,COLUMN(),FALSE),"")</f>
        <v>0</v>
      </c>
      <c r="Z7" s="133">
        <f>IF($B7&lt;&gt;"",VLOOKUP($C7,'Setting (7)'!$C$4:$AC$27,COLUMN(),FALSE),"")</f>
        <v>4</v>
      </c>
      <c r="AA7" s="133">
        <f>IF($B7&lt;&gt;"",VLOOKUP($C7,'Setting (7)'!$C$4:$AC$27,COLUMN(),FALSE),"")</f>
        <v>6</v>
      </c>
    </row>
    <row r="8" spans="2:27">
      <c r="B8" s="132">
        <f>IF(B7&lt;&gt;"",IF(B7='Initial Setup (7)'!$B$2,"",B7+1),"")</f>
        <v>3</v>
      </c>
      <c r="C8" s="130" t="str">
        <f>IF(B8&lt;&gt;"",VLOOKUP(B8,'Setting (7)'!B$4:AC$27,2,FALSE),"")</f>
        <v>GÖZTEPE (TUR)</v>
      </c>
      <c r="D8" s="133">
        <f>IF($B8&lt;&gt;"",VLOOKUP($C8,'Setting (7)'!$C$4:$AC$27,COLUMN(),FALSE),"")</f>
        <v>3</v>
      </c>
      <c r="E8" s="133">
        <f>IF($B8&lt;&gt;"",VLOOKUP($C8,'Setting (7)'!$C$4:$AC$27,COLUMN(),FALSE),"")</f>
        <v>2</v>
      </c>
      <c r="F8" s="133">
        <f>IF($B8&lt;&gt;"",VLOOKUP($C8,'Setting (7)'!$C$4:$AC$27,COLUMN(),FALSE),"")</f>
        <v>1</v>
      </c>
      <c r="G8" s="133">
        <f>IF($B8&lt;&gt;"",VLOOKUP($C8,'Setting (7)'!$C$4:$AC$27,COLUMN(),FALSE),"")</f>
        <v>0</v>
      </c>
      <c r="H8" s="133">
        <f>IF($B8&lt;&gt;"",VLOOKUP($C8,'Setting (7)'!$C$4:$AC$27,COLUMN(),FALSE),"")</f>
        <v>2</v>
      </c>
      <c r="I8" s="133">
        <f>IF($B8&lt;&gt;"",VLOOKUP($C8,'Setting (7)'!$C$4:$AC$27,COLUMN(),FALSE),"")</f>
        <v>0</v>
      </c>
      <c r="J8" s="133">
        <f>IF($B8&lt;&gt;"",VLOOKUP($C8,'Setting (7)'!$C$4:$AC$27,COLUMN(),FALSE),"")</f>
        <v>2</v>
      </c>
      <c r="K8" s="134">
        <f>IF($B8&lt;&gt;"",VLOOKUP($C8,'Setting (7)'!$C$4:$AC$27,COLUMN(),FALSE),"")</f>
        <v>7</v>
      </c>
      <c r="L8" s="133">
        <f>IF($B8&lt;&gt;"",VLOOKUP($C8,'Setting (7)'!$C$4:$AC$27,COLUMN(),FALSE),"")</f>
        <v>2</v>
      </c>
      <c r="M8" s="133">
        <f>IF($B8&lt;&gt;"",VLOOKUP($C8,'Setting (7)'!$C$4:$AC$27,COLUMN(),FALSE),"")</f>
        <v>2</v>
      </c>
      <c r="N8" s="133">
        <f>IF($B8&lt;&gt;"",VLOOKUP($C8,'Setting (7)'!$C$4:$AC$27,COLUMN(),FALSE),"")</f>
        <v>0</v>
      </c>
      <c r="O8" s="133">
        <f>IF($B8&lt;&gt;"",VLOOKUP($C8,'Setting (7)'!$C$4:$AC$27,COLUMN(),FALSE),"")</f>
        <v>0</v>
      </c>
      <c r="P8" s="133">
        <f>IF($B8&lt;&gt;"",VLOOKUP($C8,'Setting (7)'!$C$4:$AC$27,COLUMN(),FALSE),"")</f>
        <v>2</v>
      </c>
      <c r="Q8" s="133">
        <f>IF($B8&lt;&gt;"",VLOOKUP($C8,'Setting (7)'!$C$4:$AC$27,COLUMN(),FALSE),"")</f>
        <v>0</v>
      </c>
      <c r="R8" s="133">
        <f>IF($B8&lt;&gt;"",VLOOKUP($C8,'Setting (7)'!$C$4:$AC$27,COLUMN(),FALSE),"")</f>
        <v>2</v>
      </c>
      <c r="S8" s="133">
        <f>IF($B8&lt;&gt;"",VLOOKUP($C8,'Setting (7)'!$C$4:$AC$27,COLUMN(),FALSE),"")</f>
        <v>6</v>
      </c>
      <c r="T8" s="133">
        <f>IF($B8&lt;&gt;"",VLOOKUP($C8,'Setting (7)'!$C$4:$AC$27,COLUMN(),FALSE),"")</f>
        <v>1</v>
      </c>
      <c r="U8" s="133">
        <f>IF($B8&lt;&gt;"",VLOOKUP($C8,'Setting (7)'!$C$4:$AC$27,COLUMN(),FALSE),"")</f>
        <v>0</v>
      </c>
      <c r="V8" s="133">
        <f>IF($B8&lt;&gt;"",VLOOKUP($C8,'Setting (7)'!$C$4:$AC$27,COLUMN(),FALSE),"")</f>
        <v>1</v>
      </c>
      <c r="W8" s="133">
        <f>IF($B8&lt;&gt;"",VLOOKUP($C8,'Setting (7)'!$C$4:$AC$27,COLUMN(),FALSE),"")</f>
        <v>0</v>
      </c>
      <c r="X8" s="133">
        <f>IF($B8&lt;&gt;"",VLOOKUP($C8,'Setting (7)'!$C$4:$AC$27,COLUMN(),FALSE),"")</f>
        <v>0</v>
      </c>
      <c r="Y8" s="133">
        <f>IF($B8&lt;&gt;"",VLOOKUP($C8,'Setting (7)'!$C$4:$AC$27,COLUMN(),FALSE),"")</f>
        <v>0</v>
      </c>
      <c r="Z8" s="133">
        <f>IF($B8&lt;&gt;"",VLOOKUP($C8,'Setting (7)'!$C$4:$AC$27,COLUMN(),FALSE),"")</f>
        <v>0</v>
      </c>
      <c r="AA8" s="133">
        <f>IF($B8&lt;&gt;"",VLOOKUP($C8,'Setting (7)'!$C$4:$AC$27,COLUMN(),FALSE),"")</f>
        <v>1</v>
      </c>
    </row>
    <row r="9" spans="2:27">
      <c r="B9" s="132">
        <f>IF(B8&lt;&gt;"",IF(B8='Initial Setup (7)'!$B$2,"",B8+1),"")</f>
        <v>4</v>
      </c>
      <c r="C9" s="130" t="str">
        <f>IF(B9&lt;&gt;"",VLOOKUP(B9,'Setting (7)'!B$4:AC$27,2,FALSE),"")</f>
        <v>TWENTE (NED)</v>
      </c>
      <c r="D9" s="133">
        <f>IF($B9&lt;&gt;"",VLOOKUP($C9,'Setting (7)'!$C$4:$AC$27,COLUMN(),FALSE),"")</f>
        <v>3</v>
      </c>
      <c r="E9" s="133">
        <f>IF($B9&lt;&gt;"",VLOOKUP($C9,'Setting (7)'!$C$4:$AC$27,COLUMN(),FALSE),"")</f>
        <v>2</v>
      </c>
      <c r="F9" s="133">
        <f>IF($B9&lt;&gt;"",VLOOKUP($C9,'Setting (7)'!$C$4:$AC$27,COLUMN(),FALSE),"")</f>
        <v>0</v>
      </c>
      <c r="G9" s="133">
        <f>IF($B9&lt;&gt;"",VLOOKUP($C9,'Setting (7)'!$C$4:$AC$27,COLUMN(),FALSE),"")</f>
        <v>1</v>
      </c>
      <c r="H9" s="133">
        <f>IF($B9&lt;&gt;"",VLOOKUP($C9,'Setting (7)'!$C$4:$AC$27,COLUMN(),FALSE),"")</f>
        <v>4</v>
      </c>
      <c r="I9" s="133">
        <f>IF($B9&lt;&gt;"",VLOOKUP($C9,'Setting (7)'!$C$4:$AC$27,COLUMN(),FALSE),"")</f>
        <v>1</v>
      </c>
      <c r="J9" s="133">
        <f>IF($B9&lt;&gt;"",VLOOKUP($C9,'Setting (7)'!$C$4:$AC$27,COLUMN(),FALSE),"")</f>
        <v>3</v>
      </c>
      <c r="K9" s="134">
        <f>IF($B9&lt;&gt;"",VLOOKUP($C9,'Setting (7)'!$C$4:$AC$27,COLUMN(),FALSE),"")</f>
        <v>6</v>
      </c>
      <c r="L9" s="133">
        <f>IF($B9&lt;&gt;"",VLOOKUP($C9,'Setting (7)'!$C$4:$AC$27,COLUMN(),FALSE),"")</f>
        <v>2</v>
      </c>
      <c r="M9" s="133">
        <f>IF($B9&lt;&gt;"",VLOOKUP($C9,'Setting (7)'!$C$4:$AC$27,COLUMN(),FALSE),"")</f>
        <v>2</v>
      </c>
      <c r="N9" s="133">
        <f>IF($B9&lt;&gt;"",VLOOKUP($C9,'Setting (7)'!$C$4:$AC$27,COLUMN(),FALSE),"")</f>
        <v>0</v>
      </c>
      <c r="O9" s="133">
        <f>IF($B9&lt;&gt;"",VLOOKUP($C9,'Setting (7)'!$C$4:$AC$27,COLUMN(),FALSE),"")</f>
        <v>0</v>
      </c>
      <c r="P9" s="133">
        <f>IF($B9&lt;&gt;"",VLOOKUP($C9,'Setting (7)'!$C$4:$AC$27,COLUMN(),FALSE),"")</f>
        <v>4</v>
      </c>
      <c r="Q9" s="133">
        <f>IF($B9&lt;&gt;"",VLOOKUP($C9,'Setting (7)'!$C$4:$AC$27,COLUMN(),FALSE),"")</f>
        <v>0</v>
      </c>
      <c r="R9" s="133">
        <f>IF($B9&lt;&gt;"",VLOOKUP($C9,'Setting (7)'!$C$4:$AC$27,COLUMN(),FALSE),"")</f>
        <v>4</v>
      </c>
      <c r="S9" s="133">
        <f>IF($B9&lt;&gt;"",VLOOKUP($C9,'Setting (7)'!$C$4:$AC$27,COLUMN(),FALSE),"")</f>
        <v>6</v>
      </c>
      <c r="T9" s="133">
        <f>IF($B9&lt;&gt;"",VLOOKUP($C9,'Setting (7)'!$C$4:$AC$27,COLUMN(),FALSE),"")</f>
        <v>1</v>
      </c>
      <c r="U9" s="133">
        <f>IF($B9&lt;&gt;"",VLOOKUP($C9,'Setting (7)'!$C$4:$AC$27,COLUMN(),FALSE),"")</f>
        <v>0</v>
      </c>
      <c r="V9" s="133">
        <f>IF($B9&lt;&gt;"",VLOOKUP($C9,'Setting (7)'!$C$4:$AC$27,COLUMN(),FALSE),"")</f>
        <v>0</v>
      </c>
      <c r="W9" s="133">
        <f>IF($B9&lt;&gt;"",VLOOKUP($C9,'Setting (7)'!$C$4:$AC$27,COLUMN(),FALSE),"")</f>
        <v>1</v>
      </c>
      <c r="X9" s="133">
        <f>IF($B9&lt;&gt;"",VLOOKUP($C9,'Setting (7)'!$C$4:$AC$27,COLUMN(),FALSE),"")</f>
        <v>0</v>
      </c>
      <c r="Y9" s="133">
        <f>IF($B9&lt;&gt;"",VLOOKUP($C9,'Setting (7)'!$C$4:$AC$27,COLUMN(),FALSE),"")</f>
        <v>1</v>
      </c>
      <c r="Z9" s="133">
        <f>IF($B9&lt;&gt;"",VLOOKUP($C9,'Setting (7)'!$C$4:$AC$27,COLUMN(),FALSE),"")</f>
        <v>-1</v>
      </c>
      <c r="AA9" s="133">
        <f>IF($B9&lt;&gt;"",VLOOKUP($C9,'Setting (7)'!$C$4:$AC$27,COLUMN(),FALSE),"")</f>
        <v>0</v>
      </c>
    </row>
    <row r="10" spans="2:27">
      <c r="B10" s="132">
        <f>IF(B9&lt;&gt;"",IF(B9='Initial Setup (7)'!$B$2,"",B9+1),"")</f>
        <v>5</v>
      </c>
      <c r="C10" s="130" t="str">
        <f>IF(B10&lt;&gt;"",VLOOKUP(B10,'Setting (7)'!B$4:AC$27,2,FALSE),"")</f>
        <v>CARDIFF CITY (WAL)</v>
      </c>
      <c r="D10" s="133">
        <f>IF($B10&lt;&gt;"",VLOOKUP($C10,'Setting (7)'!$C$4:$AC$27,COLUMN(),FALSE),"")</f>
        <v>4</v>
      </c>
      <c r="E10" s="133">
        <f>IF($B10&lt;&gt;"",VLOOKUP($C10,'Setting (7)'!$C$4:$AC$27,COLUMN(),FALSE),"")</f>
        <v>2</v>
      </c>
      <c r="F10" s="133">
        <f>IF($B10&lt;&gt;"",VLOOKUP($C10,'Setting (7)'!$C$4:$AC$27,COLUMN(),FALSE),"")</f>
        <v>0</v>
      </c>
      <c r="G10" s="133">
        <f>IF($B10&lt;&gt;"",VLOOKUP($C10,'Setting (7)'!$C$4:$AC$27,COLUMN(),FALSE),"")</f>
        <v>2</v>
      </c>
      <c r="H10" s="133">
        <f>IF($B10&lt;&gt;"",VLOOKUP($C10,'Setting (7)'!$C$4:$AC$27,COLUMN(),FALSE),"")</f>
        <v>3</v>
      </c>
      <c r="I10" s="133">
        <f>IF($B10&lt;&gt;"",VLOOKUP($C10,'Setting (7)'!$C$4:$AC$27,COLUMN(),FALSE),"")</f>
        <v>3</v>
      </c>
      <c r="J10" s="133">
        <f>IF($B10&lt;&gt;"",VLOOKUP($C10,'Setting (7)'!$C$4:$AC$27,COLUMN(),FALSE),"")</f>
        <v>0</v>
      </c>
      <c r="K10" s="134">
        <f>IF($B10&lt;&gt;"",VLOOKUP($C10,'Setting (7)'!$C$4:$AC$27,COLUMN(),FALSE),"")</f>
        <v>6</v>
      </c>
      <c r="L10" s="133">
        <f>IF($B10&lt;&gt;"",VLOOKUP($C10,'Setting (7)'!$C$4:$AC$27,COLUMN(),FALSE),"")</f>
        <v>2</v>
      </c>
      <c r="M10" s="133">
        <f>IF($B10&lt;&gt;"",VLOOKUP($C10,'Setting (7)'!$C$4:$AC$27,COLUMN(),FALSE),"")</f>
        <v>1</v>
      </c>
      <c r="N10" s="133">
        <f>IF($B10&lt;&gt;"",VLOOKUP($C10,'Setting (7)'!$C$4:$AC$27,COLUMN(),FALSE),"")</f>
        <v>0</v>
      </c>
      <c r="O10" s="133">
        <f>IF($B10&lt;&gt;"",VLOOKUP($C10,'Setting (7)'!$C$4:$AC$27,COLUMN(),FALSE),"")</f>
        <v>1</v>
      </c>
      <c r="P10" s="133">
        <f>IF($B10&lt;&gt;"",VLOOKUP($C10,'Setting (7)'!$C$4:$AC$27,COLUMN(),FALSE),"")</f>
        <v>2</v>
      </c>
      <c r="Q10" s="133">
        <f>IF($B10&lt;&gt;"",VLOOKUP($C10,'Setting (7)'!$C$4:$AC$27,COLUMN(),FALSE),"")</f>
        <v>2</v>
      </c>
      <c r="R10" s="133">
        <f>IF($B10&lt;&gt;"",VLOOKUP($C10,'Setting (7)'!$C$4:$AC$27,COLUMN(),FALSE),"")</f>
        <v>0</v>
      </c>
      <c r="S10" s="133">
        <f>IF($B10&lt;&gt;"",VLOOKUP($C10,'Setting (7)'!$C$4:$AC$27,COLUMN(),FALSE),"")</f>
        <v>3</v>
      </c>
      <c r="T10" s="133">
        <f>IF($B10&lt;&gt;"",VLOOKUP($C10,'Setting (7)'!$C$4:$AC$27,COLUMN(),FALSE),"")</f>
        <v>2</v>
      </c>
      <c r="U10" s="133">
        <f>IF($B10&lt;&gt;"",VLOOKUP($C10,'Setting (7)'!$C$4:$AC$27,COLUMN(),FALSE),"")</f>
        <v>1</v>
      </c>
      <c r="V10" s="133">
        <f>IF($B10&lt;&gt;"",VLOOKUP($C10,'Setting (7)'!$C$4:$AC$27,COLUMN(),FALSE),"")</f>
        <v>0</v>
      </c>
      <c r="W10" s="133">
        <f>IF($B10&lt;&gt;"",VLOOKUP($C10,'Setting (7)'!$C$4:$AC$27,COLUMN(),FALSE),"")</f>
        <v>1</v>
      </c>
      <c r="X10" s="133">
        <f>IF($B10&lt;&gt;"",VLOOKUP($C10,'Setting (7)'!$C$4:$AC$27,COLUMN(),FALSE),"")</f>
        <v>1</v>
      </c>
      <c r="Y10" s="133">
        <f>IF($B10&lt;&gt;"",VLOOKUP($C10,'Setting (7)'!$C$4:$AC$27,COLUMN(),FALSE),"")</f>
        <v>1</v>
      </c>
      <c r="Z10" s="133">
        <f>IF($B10&lt;&gt;"",VLOOKUP($C10,'Setting (7)'!$C$4:$AC$27,COLUMN(),FALSE),"")</f>
        <v>0</v>
      </c>
      <c r="AA10" s="133">
        <f>IF($B10&lt;&gt;"",VLOOKUP($C10,'Setting (7)'!$C$4:$AC$27,COLUMN(),FALSE),"")</f>
        <v>3</v>
      </c>
    </row>
    <row r="11" spans="2:27">
      <c r="B11" s="132">
        <f>IF(B10&lt;&gt;"",IF(B10='Initial Setup (7)'!$B$2,"",B10+1),"")</f>
        <v>6</v>
      </c>
      <c r="C11" s="130" t="str">
        <f>IF(B11&lt;&gt;"",VLOOKUP(B11,'Setting (7)'!B$4:AC$27,2,FALSE),"")</f>
        <v>GABALA (AZE)</v>
      </c>
      <c r="D11" s="133">
        <f>IF($B11&lt;&gt;"",VLOOKUP($C11,'Setting (7)'!$C$4:$AC$27,COLUMN(),FALSE),"")</f>
        <v>4</v>
      </c>
      <c r="E11" s="133">
        <f>IF($B11&lt;&gt;"",VLOOKUP($C11,'Setting (7)'!$C$4:$AC$27,COLUMN(),FALSE),"")</f>
        <v>1</v>
      </c>
      <c r="F11" s="133">
        <f>IF($B11&lt;&gt;"",VLOOKUP($C11,'Setting (7)'!$C$4:$AC$27,COLUMN(),FALSE),"")</f>
        <v>1</v>
      </c>
      <c r="G11" s="133">
        <f>IF($B11&lt;&gt;"",VLOOKUP($C11,'Setting (7)'!$C$4:$AC$27,COLUMN(),FALSE),"")</f>
        <v>2</v>
      </c>
      <c r="H11" s="133">
        <f>IF($B11&lt;&gt;"",VLOOKUP($C11,'Setting (7)'!$C$4:$AC$27,COLUMN(),FALSE),"")</f>
        <v>2</v>
      </c>
      <c r="I11" s="133">
        <f>IF($B11&lt;&gt;"",VLOOKUP($C11,'Setting (7)'!$C$4:$AC$27,COLUMN(),FALSE),"")</f>
        <v>5</v>
      </c>
      <c r="J11" s="133">
        <f>IF($B11&lt;&gt;"",VLOOKUP($C11,'Setting (7)'!$C$4:$AC$27,COLUMN(),FALSE),"")</f>
        <v>-3</v>
      </c>
      <c r="K11" s="134">
        <f>IF($B11&lt;&gt;"",VLOOKUP($C11,'Setting (7)'!$C$4:$AC$27,COLUMN(),FALSE),"")</f>
        <v>4</v>
      </c>
      <c r="L11" s="133">
        <f>IF($B11&lt;&gt;"",VLOOKUP($C11,'Setting (7)'!$C$4:$AC$27,COLUMN(),FALSE),"")</f>
        <v>2</v>
      </c>
      <c r="M11" s="133">
        <f>IF($B11&lt;&gt;"",VLOOKUP($C11,'Setting (7)'!$C$4:$AC$27,COLUMN(),FALSE),"")</f>
        <v>1</v>
      </c>
      <c r="N11" s="133">
        <f>IF($B11&lt;&gt;"",VLOOKUP($C11,'Setting (7)'!$C$4:$AC$27,COLUMN(),FALSE),"")</f>
        <v>0</v>
      </c>
      <c r="O11" s="133">
        <f>IF($B11&lt;&gt;"",VLOOKUP($C11,'Setting (7)'!$C$4:$AC$27,COLUMN(),FALSE),"")</f>
        <v>1</v>
      </c>
      <c r="P11" s="133">
        <f>IF($B11&lt;&gt;"",VLOOKUP($C11,'Setting (7)'!$C$4:$AC$27,COLUMN(),FALSE),"")</f>
        <v>2</v>
      </c>
      <c r="Q11" s="133">
        <f>IF($B11&lt;&gt;"",VLOOKUP($C11,'Setting (7)'!$C$4:$AC$27,COLUMN(),FALSE),"")</f>
        <v>3</v>
      </c>
      <c r="R11" s="133">
        <f>IF($B11&lt;&gt;"",VLOOKUP($C11,'Setting (7)'!$C$4:$AC$27,COLUMN(),FALSE),"")</f>
        <v>-1</v>
      </c>
      <c r="S11" s="133">
        <f>IF($B11&lt;&gt;"",VLOOKUP($C11,'Setting (7)'!$C$4:$AC$27,COLUMN(),FALSE),"")</f>
        <v>3</v>
      </c>
      <c r="T11" s="133">
        <f>IF($B11&lt;&gt;"",VLOOKUP($C11,'Setting (7)'!$C$4:$AC$27,COLUMN(),FALSE),"")</f>
        <v>2</v>
      </c>
      <c r="U11" s="133">
        <f>IF($B11&lt;&gt;"",VLOOKUP($C11,'Setting (7)'!$C$4:$AC$27,COLUMN(),FALSE),"")</f>
        <v>0</v>
      </c>
      <c r="V11" s="133">
        <f>IF($B11&lt;&gt;"",VLOOKUP($C11,'Setting (7)'!$C$4:$AC$27,COLUMN(),FALSE),"")</f>
        <v>1</v>
      </c>
      <c r="W11" s="133">
        <f>IF($B11&lt;&gt;"",VLOOKUP($C11,'Setting (7)'!$C$4:$AC$27,COLUMN(),FALSE),"")</f>
        <v>1</v>
      </c>
      <c r="X11" s="133">
        <f>IF($B11&lt;&gt;"",VLOOKUP($C11,'Setting (7)'!$C$4:$AC$27,COLUMN(),FALSE),"")</f>
        <v>0</v>
      </c>
      <c r="Y11" s="133">
        <f>IF($B11&lt;&gt;"",VLOOKUP($C11,'Setting (7)'!$C$4:$AC$27,COLUMN(),FALSE),"")</f>
        <v>2</v>
      </c>
      <c r="Z11" s="133">
        <f>IF($B11&lt;&gt;"",VLOOKUP($C11,'Setting (7)'!$C$4:$AC$27,COLUMN(),FALSE),"")</f>
        <v>-2</v>
      </c>
      <c r="AA11" s="133">
        <f>IF($B11&lt;&gt;"",VLOOKUP($C11,'Setting (7)'!$C$4:$AC$27,COLUMN(),FALSE),"")</f>
        <v>1</v>
      </c>
    </row>
    <row r="12" spans="2:27">
      <c r="B12" s="132">
        <f>IF(B11&lt;&gt;"",IF(B11='Initial Setup (7)'!$B$2,"",B11+1),"")</f>
        <v>7</v>
      </c>
      <c r="C12" s="130" t="str">
        <f>IF(B12&lt;&gt;"",VLOOKUP(B12,'Setting (7)'!B$4:AC$27,2,FALSE),"")</f>
        <v>ANKARAGÜCÜ (TUR)</v>
      </c>
      <c r="D12" s="133">
        <f>IF($B12&lt;&gt;"",VLOOKUP($C12,'Setting (7)'!$C$4:$AC$27,COLUMN(),FALSE),"")</f>
        <v>4</v>
      </c>
      <c r="E12" s="133">
        <f>IF($B12&lt;&gt;"",VLOOKUP($C12,'Setting (7)'!$C$4:$AC$27,COLUMN(),FALSE),"")</f>
        <v>1</v>
      </c>
      <c r="F12" s="133">
        <f>IF($B12&lt;&gt;"",VLOOKUP($C12,'Setting (7)'!$C$4:$AC$27,COLUMN(),FALSE),"")</f>
        <v>1</v>
      </c>
      <c r="G12" s="133">
        <f>IF($B12&lt;&gt;"",VLOOKUP($C12,'Setting (7)'!$C$4:$AC$27,COLUMN(),FALSE),"")</f>
        <v>2</v>
      </c>
      <c r="H12" s="133">
        <f>IF($B12&lt;&gt;"",VLOOKUP($C12,'Setting (7)'!$C$4:$AC$27,COLUMN(),FALSE),"")</f>
        <v>1</v>
      </c>
      <c r="I12" s="133">
        <f>IF($B12&lt;&gt;"",VLOOKUP($C12,'Setting (7)'!$C$4:$AC$27,COLUMN(),FALSE),"")</f>
        <v>4</v>
      </c>
      <c r="J12" s="133">
        <f>IF($B12&lt;&gt;"",VLOOKUP($C12,'Setting (7)'!$C$4:$AC$27,COLUMN(),FALSE),"")</f>
        <v>-3</v>
      </c>
      <c r="K12" s="134">
        <f>IF($B12&lt;&gt;"",VLOOKUP($C12,'Setting (7)'!$C$4:$AC$27,COLUMN(),FALSE),"")</f>
        <v>4</v>
      </c>
      <c r="L12" s="133">
        <f>IF($B12&lt;&gt;"",VLOOKUP($C12,'Setting (7)'!$C$4:$AC$27,COLUMN(),FALSE),"")</f>
        <v>2</v>
      </c>
      <c r="M12" s="133">
        <f>IF($B12&lt;&gt;"",VLOOKUP($C12,'Setting (7)'!$C$4:$AC$27,COLUMN(),FALSE),"")</f>
        <v>0</v>
      </c>
      <c r="N12" s="133">
        <f>IF($B12&lt;&gt;"",VLOOKUP($C12,'Setting (7)'!$C$4:$AC$27,COLUMN(),FALSE),"")</f>
        <v>1</v>
      </c>
      <c r="O12" s="133">
        <f>IF($B12&lt;&gt;"",VLOOKUP($C12,'Setting (7)'!$C$4:$AC$27,COLUMN(),FALSE),"")</f>
        <v>1</v>
      </c>
      <c r="P12" s="133">
        <f>IF($B12&lt;&gt;"",VLOOKUP($C12,'Setting (7)'!$C$4:$AC$27,COLUMN(),FALSE),"")</f>
        <v>0</v>
      </c>
      <c r="Q12" s="133">
        <f>IF($B12&lt;&gt;"",VLOOKUP($C12,'Setting (7)'!$C$4:$AC$27,COLUMN(),FALSE),"")</f>
        <v>2</v>
      </c>
      <c r="R12" s="133">
        <f>IF($B12&lt;&gt;"",VLOOKUP($C12,'Setting (7)'!$C$4:$AC$27,COLUMN(),FALSE),"")</f>
        <v>-2</v>
      </c>
      <c r="S12" s="133">
        <f>IF($B12&lt;&gt;"",VLOOKUP($C12,'Setting (7)'!$C$4:$AC$27,COLUMN(),FALSE),"")</f>
        <v>1</v>
      </c>
      <c r="T12" s="133">
        <f>IF($B12&lt;&gt;"",VLOOKUP($C12,'Setting (7)'!$C$4:$AC$27,COLUMN(),FALSE),"")</f>
        <v>2</v>
      </c>
      <c r="U12" s="133">
        <f>IF($B12&lt;&gt;"",VLOOKUP($C12,'Setting (7)'!$C$4:$AC$27,COLUMN(),FALSE),"")</f>
        <v>1</v>
      </c>
      <c r="V12" s="133">
        <f>IF($B12&lt;&gt;"",VLOOKUP($C12,'Setting (7)'!$C$4:$AC$27,COLUMN(),FALSE),"")</f>
        <v>0</v>
      </c>
      <c r="W12" s="133">
        <f>IF($B12&lt;&gt;"",VLOOKUP($C12,'Setting (7)'!$C$4:$AC$27,COLUMN(),FALSE),"")</f>
        <v>1</v>
      </c>
      <c r="X12" s="133">
        <f>IF($B12&lt;&gt;"",VLOOKUP($C12,'Setting (7)'!$C$4:$AC$27,COLUMN(),FALSE),"")</f>
        <v>1</v>
      </c>
      <c r="Y12" s="133">
        <f>IF($B12&lt;&gt;"",VLOOKUP($C12,'Setting (7)'!$C$4:$AC$27,COLUMN(),FALSE),"")</f>
        <v>2</v>
      </c>
      <c r="Z12" s="133">
        <f>IF($B12&lt;&gt;"",VLOOKUP($C12,'Setting (7)'!$C$4:$AC$27,COLUMN(),FALSE),"")</f>
        <v>-1</v>
      </c>
      <c r="AA12" s="133">
        <f>IF($B12&lt;&gt;"",VLOOKUP($C12,'Setting (7)'!$C$4:$AC$27,COLUMN(),FALSE),"")</f>
        <v>3</v>
      </c>
    </row>
    <row r="13" spans="2:27">
      <c r="B13" s="132">
        <f>IF(B12&lt;&gt;"",IF(B12='Initial Setup (7)'!$B$2,"",B12+1),"")</f>
        <v>8</v>
      </c>
      <c r="C13" s="130" t="str">
        <f>IF(B13&lt;&gt;"",VLOOKUP(B13,'Setting (7)'!B$4:AC$27,2,FALSE),"")</f>
        <v>GRASSHOPPER (SUI)</v>
      </c>
      <c r="D13" s="133">
        <f>IF($B13&lt;&gt;"",VLOOKUP($C13,'Setting (7)'!$C$4:$AC$27,COLUMN(),FALSE),"")</f>
        <v>3</v>
      </c>
      <c r="E13" s="133">
        <f>IF($B13&lt;&gt;"",VLOOKUP($C13,'Setting (7)'!$C$4:$AC$27,COLUMN(),FALSE),"")</f>
        <v>0</v>
      </c>
      <c r="F13" s="133">
        <f>IF($B13&lt;&gt;"",VLOOKUP($C13,'Setting (7)'!$C$4:$AC$27,COLUMN(),FALSE),"")</f>
        <v>1</v>
      </c>
      <c r="G13" s="133">
        <f>IF($B13&lt;&gt;"",VLOOKUP($C13,'Setting (7)'!$C$4:$AC$27,COLUMN(),FALSE),"")</f>
        <v>2</v>
      </c>
      <c r="H13" s="133">
        <f>IF($B13&lt;&gt;"",VLOOKUP($C13,'Setting (7)'!$C$4:$AC$27,COLUMN(),FALSE),"")</f>
        <v>1</v>
      </c>
      <c r="I13" s="133">
        <f>IF($B13&lt;&gt;"",VLOOKUP($C13,'Setting (7)'!$C$4:$AC$27,COLUMN(),FALSE),"")</f>
        <v>3</v>
      </c>
      <c r="J13" s="133">
        <f>IF($B13&lt;&gt;"",VLOOKUP($C13,'Setting (7)'!$C$4:$AC$27,COLUMN(),FALSE),"")</f>
        <v>-2</v>
      </c>
      <c r="K13" s="134">
        <f>IF($B13&lt;&gt;"",VLOOKUP($C13,'Setting (7)'!$C$4:$AC$27,COLUMN(),FALSE),"")</f>
        <v>1</v>
      </c>
      <c r="L13" s="133">
        <f>IF($B13&lt;&gt;"",VLOOKUP($C13,'Setting (7)'!$C$4:$AC$27,COLUMN(),FALSE),"")</f>
        <v>1</v>
      </c>
      <c r="M13" s="133">
        <f>IF($B13&lt;&gt;"",VLOOKUP($C13,'Setting (7)'!$C$4:$AC$27,COLUMN(),FALSE),"")</f>
        <v>0</v>
      </c>
      <c r="N13" s="133">
        <f>IF($B13&lt;&gt;"",VLOOKUP($C13,'Setting (7)'!$C$4:$AC$27,COLUMN(),FALSE),"")</f>
        <v>0</v>
      </c>
      <c r="O13" s="133">
        <f>IF($B13&lt;&gt;"",VLOOKUP($C13,'Setting (7)'!$C$4:$AC$27,COLUMN(),FALSE),"")</f>
        <v>1</v>
      </c>
      <c r="P13" s="133">
        <f>IF($B13&lt;&gt;"",VLOOKUP($C13,'Setting (7)'!$C$4:$AC$27,COLUMN(),FALSE),"")</f>
        <v>0</v>
      </c>
      <c r="Q13" s="133">
        <f>IF($B13&lt;&gt;"",VLOOKUP($C13,'Setting (7)'!$C$4:$AC$27,COLUMN(),FALSE),"")</f>
        <v>1</v>
      </c>
      <c r="R13" s="133">
        <f>IF($B13&lt;&gt;"",VLOOKUP($C13,'Setting (7)'!$C$4:$AC$27,COLUMN(),FALSE),"")</f>
        <v>-1</v>
      </c>
      <c r="S13" s="133">
        <f>IF($B13&lt;&gt;"",VLOOKUP($C13,'Setting (7)'!$C$4:$AC$27,COLUMN(),FALSE),"")</f>
        <v>0</v>
      </c>
      <c r="T13" s="133">
        <f>IF($B13&lt;&gt;"",VLOOKUP($C13,'Setting (7)'!$C$4:$AC$27,COLUMN(),FALSE),"")</f>
        <v>2</v>
      </c>
      <c r="U13" s="133">
        <f>IF($B13&lt;&gt;"",VLOOKUP($C13,'Setting (7)'!$C$4:$AC$27,COLUMN(),FALSE),"")</f>
        <v>0</v>
      </c>
      <c r="V13" s="133">
        <f>IF($B13&lt;&gt;"",VLOOKUP($C13,'Setting (7)'!$C$4:$AC$27,COLUMN(),FALSE),"")</f>
        <v>1</v>
      </c>
      <c r="W13" s="133">
        <f>IF($B13&lt;&gt;"",VLOOKUP($C13,'Setting (7)'!$C$4:$AC$27,COLUMN(),FALSE),"")</f>
        <v>1</v>
      </c>
      <c r="X13" s="133">
        <f>IF($B13&lt;&gt;"",VLOOKUP($C13,'Setting (7)'!$C$4:$AC$27,COLUMN(),FALSE),"")</f>
        <v>1</v>
      </c>
      <c r="Y13" s="133">
        <f>IF($B13&lt;&gt;"",VLOOKUP($C13,'Setting (7)'!$C$4:$AC$27,COLUMN(),FALSE),"")</f>
        <v>2</v>
      </c>
      <c r="Z13" s="133">
        <f>IF($B13&lt;&gt;"",VLOOKUP($C13,'Setting (7)'!$C$4:$AC$27,COLUMN(),FALSE),"")</f>
        <v>-1</v>
      </c>
      <c r="AA13" s="133">
        <f>IF($B13&lt;&gt;"",VLOOKUP($C13,'Setting (7)'!$C$4:$AC$27,COLUMN(),FALSE),"")</f>
        <v>1</v>
      </c>
    </row>
    <row r="14" spans="2:27">
      <c r="B14" s="132">
        <f>IF(B13&lt;&gt;"",IF(B13='Initial Setup (7)'!$B$2,"",B13+1),"")</f>
        <v>9</v>
      </c>
      <c r="C14" s="130" t="str">
        <f>IF(B14&lt;&gt;"",VLOOKUP(B14,'Setting (7)'!B$4:AC$27,2,FALSE),"")</f>
        <v>CLUB BRUGGE (BEL)</v>
      </c>
      <c r="D14" s="133">
        <f>IF($B14&lt;&gt;"",VLOOKUP($C14,'Setting (7)'!$C$4:$AC$27,COLUMN(),FALSE),"")</f>
        <v>4</v>
      </c>
      <c r="E14" s="133">
        <f>IF($B14&lt;&gt;"",VLOOKUP($C14,'Setting (7)'!$C$4:$AC$27,COLUMN(),FALSE),"")</f>
        <v>0</v>
      </c>
      <c r="F14" s="133">
        <f>IF($B14&lt;&gt;"",VLOOKUP($C14,'Setting (7)'!$C$4:$AC$27,COLUMN(),FALSE),"")</f>
        <v>1</v>
      </c>
      <c r="G14" s="133">
        <f>IF($B14&lt;&gt;"",VLOOKUP($C14,'Setting (7)'!$C$4:$AC$27,COLUMN(),FALSE),"")</f>
        <v>3</v>
      </c>
      <c r="H14" s="133">
        <f>IF($B14&lt;&gt;"",VLOOKUP($C14,'Setting (7)'!$C$4:$AC$27,COLUMN(),FALSE),"")</f>
        <v>0</v>
      </c>
      <c r="I14" s="133">
        <f>IF($B14&lt;&gt;"",VLOOKUP($C14,'Setting (7)'!$C$4:$AC$27,COLUMN(),FALSE),"")</f>
        <v>5</v>
      </c>
      <c r="J14" s="133">
        <f>IF($B14&lt;&gt;"",VLOOKUP($C14,'Setting (7)'!$C$4:$AC$27,COLUMN(),FALSE),"")</f>
        <v>-5</v>
      </c>
      <c r="K14" s="134">
        <f>IF($B14&lt;&gt;"",VLOOKUP($C14,'Setting (7)'!$C$4:$AC$27,COLUMN(),FALSE),"")</f>
        <v>1</v>
      </c>
      <c r="L14" s="133">
        <f>IF($B14&lt;&gt;"",VLOOKUP($C14,'Setting (7)'!$C$4:$AC$27,COLUMN(),FALSE),"")</f>
        <v>2</v>
      </c>
      <c r="M14" s="133">
        <f>IF($B14&lt;&gt;"",VLOOKUP($C14,'Setting (7)'!$C$4:$AC$27,COLUMN(),FALSE),"")</f>
        <v>0</v>
      </c>
      <c r="N14" s="133">
        <f>IF($B14&lt;&gt;"",VLOOKUP($C14,'Setting (7)'!$C$4:$AC$27,COLUMN(),FALSE),"")</f>
        <v>1</v>
      </c>
      <c r="O14" s="133">
        <f>IF($B14&lt;&gt;"",VLOOKUP($C14,'Setting (7)'!$C$4:$AC$27,COLUMN(),FALSE),"")</f>
        <v>1</v>
      </c>
      <c r="P14" s="133">
        <f>IF($B14&lt;&gt;"",VLOOKUP($C14,'Setting (7)'!$C$4:$AC$27,COLUMN(),FALSE),"")</f>
        <v>0</v>
      </c>
      <c r="Q14" s="133">
        <f>IF($B14&lt;&gt;"",VLOOKUP($C14,'Setting (7)'!$C$4:$AC$27,COLUMN(),FALSE),"")</f>
        <v>1</v>
      </c>
      <c r="R14" s="133">
        <f>IF($B14&lt;&gt;"",VLOOKUP($C14,'Setting (7)'!$C$4:$AC$27,COLUMN(),FALSE),"")</f>
        <v>-1</v>
      </c>
      <c r="S14" s="133">
        <f>IF($B14&lt;&gt;"",VLOOKUP($C14,'Setting (7)'!$C$4:$AC$27,COLUMN(),FALSE),"")</f>
        <v>1</v>
      </c>
      <c r="T14" s="133">
        <f>IF($B14&lt;&gt;"",VLOOKUP($C14,'Setting (7)'!$C$4:$AC$27,COLUMN(),FALSE),"")</f>
        <v>2</v>
      </c>
      <c r="U14" s="133">
        <f>IF($B14&lt;&gt;"",VLOOKUP($C14,'Setting (7)'!$C$4:$AC$27,COLUMN(),FALSE),"")</f>
        <v>0</v>
      </c>
      <c r="V14" s="133">
        <f>IF($B14&lt;&gt;"",VLOOKUP($C14,'Setting (7)'!$C$4:$AC$27,COLUMN(),FALSE),"")</f>
        <v>0</v>
      </c>
      <c r="W14" s="133">
        <f>IF($B14&lt;&gt;"",VLOOKUP($C14,'Setting (7)'!$C$4:$AC$27,COLUMN(),FALSE),"")</f>
        <v>2</v>
      </c>
      <c r="X14" s="133">
        <f>IF($B14&lt;&gt;"",VLOOKUP($C14,'Setting (7)'!$C$4:$AC$27,COLUMN(),FALSE),"")</f>
        <v>0</v>
      </c>
      <c r="Y14" s="133">
        <f>IF($B14&lt;&gt;"",VLOOKUP($C14,'Setting (7)'!$C$4:$AC$27,COLUMN(),FALSE),"")</f>
        <v>4</v>
      </c>
      <c r="Z14" s="133">
        <f>IF($B14&lt;&gt;"",VLOOKUP($C14,'Setting (7)'!$C$4:$AC$27,COLUMN(),FALSE),"")</f>
        <v>-4</v>
      </c>
      <c r="AA14" s="133">
        <f>IF($B14&lt;&gt;"",VLOOKUP($C14,'Setting (7)'!$C$4:$AC$27,COLUMN(),FALSE),"")</f>
        <v>0</v>
      </c>
    </row>
    <row r="15" spans="2:27">
      <c r="B15" s="132" t="str">
        <f>IF(B14&lt;&gt;"",IF(B14='Initial Setup (7)'!$B$2,"",B14+1),"")</f>
        <v/>
      </c>
      <c r="C15" s="130" t="str">
        <f>IF(B15&lt;&gt;"",VLOOKUP(B15,'Setting (7)'!B$4:AC$27,2,FALSE),"")</f>
        <v/>
      </c>
      <c r="D15" s="133" t="str">
        <f>IF($B15&lt;&gt;"",VLOOKUP($C15,'Setting (7)'!$C$4:$AC$27,COLUMN(),FALSE),"")</f>
        <v/>
      </c>
      <c r="E15" s="133" t="str">
        <f>IF($B15&lt;&gt;"",VLOOKUP($C15,'Setting (7)'!$C$4:$AC$27,COLUMN(),FALSE),"")</f>
        <v/>
      </c>
      <c r="F15" s="133" t="str">
        <f>IF($B15&lt;&gt;"",VLOOKUP($C15,'Setting (7)'!$C$4:$AC$27,COLUMN(),FALSE),"")</f>
        <v/>
      </c>
      <c r="G15" s="133" t="str">
        <f>IF($B15&lt;&gt;"",VLOOKUP($C15,'Setting (7)'!$C$4:$AC$27,COLUMN(),FALSE),"")</f>
        <v/>
      </c>
      <c r="H15" s="133" t="str">
        <f>IF($B15&lt;&gt;"",VLOOKUP($C15,'Setting (7)'!$C$4:$AC$27,COLUMN(),FALSE),"")</f>
        <v/>
      </c>
      <c r="I15" s="133" t="str">
        <f>IF($B15&lt;&gt;"",VLOOKUP($C15,'Setting (7)'!$C$4:$AC$27,COLUMN(),FALSE),"")</f>
        <v/>
      </c>
      <c r="J15" s="133" t="str">
        <f>IF($B15&lt;&gt;"",VLOOKUP($C15,'Setting (7)'!$C$4:$AC$27,COLUMN(),FALSE),"")</f>
        <v/>
      </c>
      <c r="K15" s="134" t="str">
        <f>IF($B15&lt;&gt;"",VLOOKUP($C15,'Setting (7)'!$C$4:$AC$27,COLUMN(),FALSE),"")</f>
        <v/>
      </c>
      <c r="L15" s="133" t="str">
        <f>IF($B15&lt;&gt;"",VLOOKUP($C15,'Setting (7)'!$C$4:$AC$27,COLUMN(),FALSE),"")</f>
        <v/>
      </c>
      <c r="M15" s="133" t="str">
        <f>IF($B15&lt;&gt;"",VLOOKUP($C15,'Setting (7)'!$C$4:$AC$27,COLUMN(),FALSE),"")</f>
        <v/>
      </c>
      <c r="N15" s="133" t="str">
        <f>IF($B15&lt;&gt;"",VLOOKUP($C15,'Setting (7)'!$C$4:$AC$27,COLUMN(),FALSE),"")</f>
        <v/>
      </c>
      <c r="O15" s="133" t="str">
        <f>IF($B15&lt;&gt;"",VLOOKUP($C15,'Setting (7)'!$C$4:$AC$27,COLUMN(),FALSE),"")</f>
        <v/>
      </c>
      <c r="P15" s="133" t="str">
        <f>IF($B15&lt;&gt;"",VLOOKUP($C15,'Setting (7)'!$C$4:$AC$27,COLUMN(),FALSE),"")</f>
        <v/>
      </c>
      <c r="Q15" s="133" t="str">
        <f>IF($B15&lt;&gt;"",VLOOKUP($C15,'Setting (7)'!$C$4:$AC$27,COLUMN(),FALSE),"")</f>
        <v/>
      </c>
      <c r="R15" s="133" t="str">
        <f>IF($B15&lt;&gt;"",VLOOKUP($C15,'Setting (7)'!$C$4:$AC$27,COLUMN(),FALSE),"")</f>
        <v/>
      </c>
      <c r="S15" s="133" t="str">
        <f>IF($B15&lt;&gt;"",VLOOKUP($C15,'Setting (7)'!$C$4:$AC$27,COLUMN(),FALSE),"")</f>
        <v/>
      </c>
      <c r="T15" s="133" t="str">
        <f>IF($B15&lt;&gt;"",VLOOKUP($C15,'Setting (7)'!$C$4:$AC$27,COLUMN(),FALSE),"")</f>
        <v/>
      </c>
      <c r="U15" s="133" t="str">
        <f>IF($B15&lt;&gt;"",VLOOKUP($C15,'Setting (7)'!$C$4:$AC$27,COLUMN(),FALSE),"")</f>
        <v/>
      </c>
      <c r="V15" s="133" t="str">
        <f>IF($B15&lt;&gt;"",VLOOKUP($C15,'Setting (7)'!$C$4:$AC$27,COLUMN(),FALSE),"")</f>
        <v/>
      </c>
      <c r="W15" s="133" t="str">
        <f>IF($B15&lt;&gt;"",VLOOKUP($C15,'Setting (7)'!$C$4:$AC$27,COLUMN(),FALSE),"")</f>
        <v/>
      </c>
      <c r="X15" s="133" t="str">
        <f>IF($B15&lt;&gt;"",VLOOKUP($C15,'Setting (7)'!$C$4:$AC$27,COLUMN(),FALSE),"")</f>
        <v/>
      </c>
      <c r="Y15" s="133" t="str">
        <f>IF($B15&lt;&gt;"",VLOOKUP($C15,'Setting (7)'!$C$4:$AC$27,COLUMN(),FALSE),"")</f>
        <v/>
      </c>
      <c r="Z15" s="133" t="str">
        <f>IF($B15&lt;&gt;"",VLOOKUP($C15,'Setting (7)'!$C$4:$AC$27,COLUMN(),FALSE),"")</f>
        <v/>
      </c>
      <c r="AA15" s="133" t="str">
        <f>IF($B15&lt;&gt;"",VLOOKUP($C15,'Setting (7)'!$C$4:$AC$27,COLUMN(),FALSE),"")</f>
        <v/>
      </c>
    </row>
    <row r="16" spans="2:27">
      <c r="B16" s="132" t="str">
        <f>IF(B15&lt;&gt;"",IF(B15='Initial Setup (7)'!$B$2,"",B15+1),"")</f>
        <v/>
      </c>
      <c r="C16" s="130" t="str">
        <f>IF(B16&lt;&gt;"",VLOOKUP(B16,'Setting (7)'!B$4:AC$27,2,FALSE),"")</f>
        <v/>
      </c>
      <c r="D16" s="133" t="str">
        <f>IF($B16&lt;&gt;"",VLOOKUP($C16,'Setting (7)'!$C$4:$AC$27,COLUMN(),FALSE),"")</f>
        <v/>
      </c>
      <c r="E16" s="133" t="str">
        <f>IF($B16&lt;&gt;"",VLOOKUP($C16,'Setting (7)'!$C$4:$AC$27,COLUMN(),FALSE),"")</f>
        <v/>
      </c>
      <c r="F16" s="133" t="str">
        <f>IF($B16&lt;&gt;"",VLOOKUP($C16,'Setting (7)'!$C$4:$AC$27,COLUMN(),FALSE),"")</f>
        <v/>
      </c>
      <c r="G16" s="133" t="str">
        <f>IF($B16&lt;&gt;"",VLOOKUP($C16,'Setting (7)'!$C$4:$AC$27,COLUMN(),FALSE),"")</f>
        <v/>
      </c>
      <c r="H16" s="133" t="str">
        <f>IF($B16&lt;&gt;"",VLOOKUP($C16,'Setting (7)'!$C$4:$AC$27,COLUMN(),FALSE),"")</f>
        <v/>
      </c>
      <c r="I16" s="133" t="str">
        <f>IF($B16&lt;&gt;"",VLOOKUP($C16,'Setting (7)'!$C$4:$AC$27,COLUMN(),FALSE),"")</f>
        <v/>
      </c>
      <c r="J16" s="133" t="str">
        <f>IF($B16&lt;&gt;"",VLOOKUP($C16,'Setting (7)'!$C$4:$AC$27,COLUMN(),FALSE),"")</f>
        <v/>
      </c>
      <c r="K16" s="134" t="str">
        <f>IF($B16&lt;&gt;"",VLOOKUP($C16,'Setting (7)'!$C$4:$AC$27,COLUMN(),FALSE),"")</f>
        <v/>
      </c>
      <c r="L16" s="133" t="str">
        <f>IF($B16&lt;&gt;"",VLOOKUP($C16,'Setting (7)'!$C$4:$AC$27,COLUMN(),FALSE),"")</f>
        <v/>
      </c>
      <c r="M16" s="133" t="str">
        <f>IF($B16&lt;&gt;"",VLOOKUP($C16,'Setting (7)'!$C$4:$AC$27,COLUMN(),FALSE),"")</f>
        <v/>
      </c>
      <c r="N16" s="133" t="str">
        <f>IF($B16&lt;&gt;"",VLOOKUP($C16,'Setting (7)'!$C$4:$AC$27,COLUMN(),FALSE),"")</f>
        <v/>
      </c>
      <c r="O16" s="133" t="str">
        <f>IF($B16&lt;&gt;"",VLOOKUP($C16,'Setting (7)'!$C$4:$AC$27,COLUMN(),FALSE),"")</f>
        <v/>
      </c>
      <c r="P16" s="133" t="str">
        <f>IF($B16&lt;&gt;"",VLOOKUP($C16,'Setting (7)'!$C$4:$AC$27,COLUMN(),FALSE),"")</f>
        <v/>
      </c>
      <c r="Q16" s="133" t="str">
        <f>IF($B16&lt;&gt;"",VLOOKUP($C16,'Setting (7)'!$C$4:$AC$27,COLUMN(),FALSE),"")</f>
        <v/>
      </c>
      <c r="R16" s="133" t="str">
        <f>IF($B16&lt;&gt;"",VLOOKUP($C16,'Setting (7)'!$C$4:$AC$27,COLUMN(),FALSE),"")</f>
        <v/>
      </c>
      <c r="S16" s="133" t="str">
        <f>IF($B16&lt;&gt;"",VLOOKUP($C16,'Setting (7)'!$C$4:$AC$27,COLUMN(),FALSE),"")</f>
        <v/>
      </c>
      <c r="T16" s="133" t="str">
        <f>IF($B16&lt;&gt;"",VLOOKUP($C16,'Setting (7)'!$C$4:$AC$27,COLUMN(),FALSE),"")</f>
        <v/>
      </c>
      <c r="U16" s="133" t="str">
        <f>IF($B16&lt;&gt;"",VLOOKUP($C16,'Setting (7)'!$C$4:$AC$27,COLUMN(),FALSE),"")</f>
        <v/>
      </c>
      <c r="V16" s="133" t="str">
        <f>IF($B16&lt;&gt;"",VLOOKUP($C16,'Setting (7)'!$C$4:$AC$27,COLUMN(),FALSE),"")</f>
        <v/>
      </c>
      <c r="W16" s="133" t="str">
        <f>IF($B16&lt;&gt;"",VLOOKUP($C16,'Setting (7)'!$C$4:$AC$27,COLUMN(),FALSE),"")</f>
        <v/>
      </c>
      <c r="X16" s="133" t="str">
        <f>IF($B16&lt;&gt;"",VLOOKUP($C16,'Setting (7)'!$C$4:$AC$27,COLUMN(),FALSE),"")</f>
        <v/>
      </c>
      <c r="Y16" s="133" t="str">
        <f>IF($B16&lt;&gt;"",VLOOKUP($C16,'Setting (7)'!$C$4:$AC$27,COLUMN(),FALSE),"")</f>
        <v/>
      </c>
      <c r="Z16" s="133" t="str">
        <f>IF($B16&lt;&gt;"",VLOOKUP($C16,'Setting (7)'!$C$4:$AC$27,COLUMN(),FALSE),"")</f>
        <v/>
      </c>
      <c r="AA16" s="133" t="str">
        <f>IF($B16&lt;&gt;"",VLOOKUP($C16,'Setting (7)'!$C$4:$AC$27,COLUMN(),FALSE),"")</f>
        <v/>
      </c>
    </row>
    <row r="17" spans="2:27">
      <c r="B17" s="132" t="str">
        <f>IF(B16&lt;&gt;"",IF(B16='Initial Setup (7)'!$B$2,"",B16+1),"")</f>
        <v/>
      </c>
      <c r="C17" s="130" t="str">
        <f>IF(B17&lt;&gt;"",VLOOKUP(B17,'Setting (7)'!B$4:AC$27,2,FALSE),"")</f>
        <v/>
      </c>
      <c r="D17" s="133" t="str">
        <f>IF($B17&lt;&gt;"",VLOOKUP($C17,'Setting (7)'!$C$4:$AC$27,COLUMN(),FALSE),"")</f>
        <v/>
      </c>
      <c r="E17" s="133" t="str">
        <f>IF($B17&lt;&gt;"",VLOOKUP($C17,'Setting (7)'!$C$4:$AC$27,COLUMN(),FALSE),"")</f>
        <v/>
      </c>
      <c r="F17" s="133" t="str">
        <f>IF($B17&lt;&gt;"",VLOOKUP($C17,'Setting (7)'!$C$4:$AC$27,COLUMN(),FALSE),"")</f>
        <v/>
      </c>
      <c r="G17" s="133" t="str">
        <f>IF($B17&lt;&gt;"",VLOOKUP($C17,'Setting (7)'!$C$4:$AC$27,COLUMN(),FALSE),"")</f>
        <v/>
      </c>
      <c r="H17" s="133" t="str">
        <f>IF($B17&lt;&gt;"",VLOOKUP($C17,'Setting (7)'!$C$4:$AC$27,COLUMN(),FALSE),"")</f>
        <v/>
      </c>
      <c r="I17" s="133" t="str">
        <f>IF($B17&lt;&gt;"",VLOOKUP($C17,'Setting (7)'!$C$4:$AC$27,COLUMN(),FALSE),"")</f>
        <v/>
      </c>
      <c r="J17" s="133" t="str">
        <f>IF($B17&lt;&gt;"",VLOOKUP($C17,'Setting (7)'!$C$4:$AC$27,COLUMN(),FALSE),"")</f>
        <v/>
      </c>
      <c r="K17" s="134" t="str">
        <f>IF($B17&lt;&gt;"",VLOOKUP($C17,'Setting (7)'!$C$4:$AC$27,COLUMN(),FALSE),"")</f>
        <v/>
      </c>
      <c r="L17" s="133" t="str">
        <f>IF($B17&lt;&gt;"",VLOOKUP($C17,'Setting (7)'!$C$4:$AC$27,COLUMN(),FALSE),"")</f>
        <v/>
      </c>
      <c r="M17" s="133" t="str">
        <f>IF($B17&lt;&gt;"",VLOOKUP($C17,'Setting (7)'!$C$4:$AC$27,COLUMN(),FALSE),"")</f>
        <v/>
      </c>
      <c r="N17" s="133" t="str">
        <f>IF($B17&lt;&gt;"",VLOOKUP($C17,'Setting (7)'!$C$4:$AC$27,COLUMN(),FALSE),"")</f>
        <v/>
      </c>
      <c r="O17" s="133" t="str">
        <f>IF($B17&lt;&gt;"",VLOOKUP($C17,'Setting (7)'!$C$4:$AC$27,COLUMN(),FALSE),"")</f>
        <v/>
      </c>
      <c r="P17" s="133" t="str">
        <f>IF($B17&lt;&gt;"",VLOOKUP($C17,'Setting (7)'!$C$4:$AC$27,COLUMN(),FALSE),"")</f>
        <v/>
      </c>
      <c r="Q17" s="133" t="str">
        <f>IF($B17&lt;&gt;"",VLOOKUP($C17,'Setting (7)'!$C$4:$AC$27,COLUMN(),FALSE),"")</f>
        <v/>
      </c>
      <c r="R17" s="133" t="str">
        <f>IF($B17&lt;&gt;"",VLOOKUP($C17,'Setting (7)'!$C$4:$AC$27,COLUMN(),FALSE),"")</f>
        <v/>
      </c>
      <c r="S17" s="133" t="str">
        <f>IF($B17&lt;&gt;"",VLOOKUP($C17,'Setting (7)'!$C$4:$AC$27,COLUMN(),FALSE),"")</f>
        <v/>
      </c>
      <c r="T17" s="133" t="str">
        <f>IF($B17&lt;&gt;"",VLOOKUP($C17,'Setting (7)'!$C$4:$AC$27,COLUMN(),FALSE),"")</f>
        <v/>
      </c>
      <c r="U17" s="133" t="str">
        <f>IF($B17&lt;&gt;"",VLOOKUP($C17,'Setting (7)'!$C$4:$AC$27,COLUMN(),FALSE),"")</f>
        <v/>
      </c>
      <c r="V17" s="133" t="str">
        <f>IF($B17&lt;&gt;"",VLOOKUP($C17,'Setting (7)'!$C$4:$AC$27,COLUMN(),FALSE),"")</f>
        <v/>
      </c>
      <c r="W17" s="133" t="str">
        <f>IF($B17&lt;&gt;"",VLOOKUP($C17,'Setting (7)'!$C$4:$AC$27,COLUMN(),FALSE),"")</f>
        <v/>
      </c>
      <c r="X17" s="133" t="str">
        <f>IF($B17&lt;&gt;"",VLOOKUP($C17,'Setting (7)'!$C$4:$AC$27,COLUMN(),FALSE),"")</f>
        <v/>
      </c>
      <c r="Y17" s="133" t="str">
        <f>IF($B17&lt;&gt;"",VLOOKUP($C17,'Setting (7)'!$C$4:$AC$27,COLUMN(),FALSE),"")</f>
        <v/>
      </c>
      <c r="Z17" s="133" t="str">
        <f>IF($B17&lt;&gt;"",VLOOKUP($C17,'Setting (7)'!$C$4:$AC$27,COLUMN(),FALSE),"")</f>
        <v/>
      </c>
      <c r="AA17" s="133" t="str">
        <f>IF($B17&lt;&gt;"",VLOOKUP($C17,'Setting (7)'!$C$4:$AC$27,COLUMN(),FALSE),"")</f>
        <v/>
      </c>
    </row>
    <row r="18" spans="2:27">
      <c r="B18" s="132" t="str">
        <f>IF(B17&lt;&gt;"",IF(B17='Initial Setup (7)'!$B$2,"",B17+1),"")</f>
        <v/>
      </c>
      <c r="C18" s="130" t="str">
        <f>IF(B18&lt;&gt;"",VLOOKUP(B18,'Setting (7)'!B$4:AC$27,2,FALSE),"")</f>
        <v/>
      </c>
      <c r="D18" s="133" t="str">
        <f>IF($B18&lt;&gt;"",VLOOKUP($C18,'Setting (7)'!$C$4:$AC$27,COLUMN(),FALSE),"")</f>
        <v/>
      </c>
      <c r="E18" s="133" t="str">
        <f>IF($B18&lt;&gt;"",VLOOKUP($C18,'Setting (7)'!$C$4:$AC$27,COLUMN(),FALSE),"")</f>
        <v/>
      </c>
      <c r="F18" s="133" t="str">
        <f>IF($B18&lt;&gt;"",VLOOKUP($C18,'Setting (7)'!$C$4:$AC$27,COLUMN(),FALSE),"")</f>
        <v/>
      </c>
      <c r="G18" s="133" t="str">
        <f>IF($B18&lt;&gt;"",VLOOKUP($C18,'Setting (7)'!$C$4:$AC$27,COLUMN(),FALSE),"")</f>
        <v/>
      </c>
      <c r="H18" s="133" t="str">
        <f>IF($B18&lt;&gt;"",VLOOKUP($C18,'Setting (7)'!$C$4:$AC$27,COLUMN(),FALSE),"")</f>
        <v/>
      </c>
      <c r="I18" s="133" t="str">
        <f>IF($B18&lt;&gt;"",VLOOKUP($C18,'Setting (7)'!$C$4:$AC$27,COLUMN(),FALSE),"")</f>
        <v/>
      </c>
      <c r="J18" s="133" t="str">
        <f>IF($B18&lt;&gt;"",VLOOKUP($C18,'Setting (7)'!$C$4:$AC$27,COLUMN(),FALSE),"")</f>
        <v/>
      </c>
      <c r="K18" s="134" t="str">
        <f>IF($B18&lt;&gt;"",VLOOKUP($C18,'Setting (7)'!$C$4:$AC$27,COLUMN(),FALSE),"")</f>
        <v/>
      </c>
      <c r="L18" s="133" t="str">
        <f>IF($B18&lt;&gt;"",VLOOKUP($C18,'Setting (7)'!$C$4:$AC$27,COLUMN(),FALSE),"")</f>
        <v/>
      </c>
      <c r="M18" s="133" t="str">
        <f>IF($B18&lt;&gt;"",VLOOKUP($C18,'Setting (7)'!$C$4:$AC$27,COLUMN(),FALSE),"")</f>
        <v/>
      </c>
      <c r="N18" s="133" t="str">
        <f>IF($B18&lt;&gt;"",VLOOKUP($C18,'Setting (7)'!$C$4:$AC$27,COLUMN(),FALSE),"")</f>
        <v/>
      </c>
      <c r="O18" s="133" t="str">
        <f>IF($B18&lt;&gt;"",VLOOKUP($C18,'Setting (7)'!$C$4:$AC$27,COLUMN(),FALSE),"")</f>
        <v/>
      </c>
      <c r="P18" s="133" t="str">
        <f>IF($B18&lt;&gt;"",VLOOKUP($C18,'Setting (7)'!$C$4:$AC$27,COLUMN(),FALSE),"")</f>
        <v/>
      </c>
      <c r="Q18" s="133" t="str">
        <f>IF($B18&lt;&gt;"",VLOOKUP($C18,'Setting (7)'!$C$4:$AC$27,COLUMN(),FALSE),"")</f>
        <v/>
      </c>
      <c r="R18" s="133" t="str">
        <f>IF($B18&lt;&gt;"",VLOOKUP($C18,'Setting (7)'!$C$4:$AC$27,COLUMN(),FALSE),"")</f>
        <v/>
      </c>
      <c r="S18" s="133" t="str">
        <f>IF($B18&lt;&gt;"",VLOOKUP($C18,'Setting (7)'!$C$4:$AC$27,COLUMN(),FALSE),"")</f>
        <v/>
      </c>
      <c r="T18" s="133" t="str">
        <f>IF($B18&lt;&gt;"",VLOOKUP($C18,'Setting (7)'!$C$4:$AC$27,COLUMN(),FALSE),"")</f>
        <v/>
      </c>
      <c r="U18" s="133" t="str">
        <f>IF($B18&lt;&gt;"",VLOOKUP($C18,'Setting (7)'!$C$4:$AC$27,COLUMN(),FALSE),"")</f>
        <v/>
      </c>
      <c r="V18" s="133" t="str">
        <f>IF($B18&lt;&gt;"",VLOOKUP($C18,'Setting (7)'!$C$4:$AC$27,COLUMN(),FALSE),"")</f>
        <v/>
      </c>
      <c r="W18" s="133" t="str">
        <f>IF($B18&lt;&gt;"",VLOOKUP($C18,'Setting (7)'!$C$4:$AC$27,COLUMN(),FALSE),"")</f>
        <v/>
      </c>
      <c r="X18" s="133" t="str">
        <f>IF($B18&lt;&gt;"",VLOOKUP($C18,'Setting (7)'!$C$4:$AC$27,COLUMN(),FALSE),"")</f>
        <v/>
      </c>
      <c r="Y18" s="133" t="str">
        <f>IF($B18&lt;&gt;"",VLOOKUP($C18,'Setting (7)'!$C$4:$AC$27,COLUMN(),FALSE),"")</f>
        <v/>
      </c>
      <c r="Z18" s="133" t="str">
        <f>IF($B18&lt;&gt;"",VLOOKUP($C18,'Setting (7)'!$C$4:$AC$27,COLUMN(),FALSE),"")</f>
        <v/>
      </c>
      <c r="AA18" s="133" t="str">
        <f>IF($B18&lt;&gt;"",VLOOKUP($C18,'Setting (7)'!$C$4:$AC$27,COLUMN(),FALSE),"")</f>
        <v/>
      </c>
    </row>
    <row r="19" spans="2:27">
      <c r="B19" s="132" t="str">
        <f>IF(B18&lt;&gt;"",IF(B18='Initial Setup (7)'!$B$2,"",B18+1),"")</f>
        <v/>
      </c>
      <c r="C19" s="130" t="str">
        <f>IF(B19&lt;&gt;"",VLOOKUP(B19,'Setting (7)'!B$4:AC$27,2,FALSE),"")</f>
        <v/>
      </c>
      <c r="D19" s="133" t="str">
        <f>IF($B19&lt;&gt;"",VLOOKUP($C19,'Setting (7)'!$C$4:$AC$27,COLUMN(),FALSE),"")</f>
        <v/>
      </c>
      <c r="E19" s="133" t="str">
        <f>IF($B19&lt;&gt;"",VLOOKUP($C19,'Setting (7)'!$C$4:$AC$27,COLUMN(),FALSE),"")</f>
        <v/>
      </c>
      <c r="F19" s="133" t="str">
        <f>IF($B19&lt;&gt;"",VLOOKUP($C19,'Setting (7)'!$C$4:$AC$27,COLUMN(),FALSE),"")</f>
        <v/>
      </c>
      <c r="G19" s="133" t="str">
        <f>IF($B19&lt;&gt;"",VLOOKUP($C19,'Setting (7)'!$C$4:$AC$27,COLUMN(),FALSE),"")</f>
        <v/>
      </c>
      <c r="H19" s="133" t="str">
        <f>IF($B19&lt;&gt;"",VLOOKUP($C19,'Setting (7)'!$C$4:$AC$27,COLUMN(),FALSE),"")</f>
        <v/>
      </c>
      <c r="I19" s="133" t="str">
        <f>IF($B19&lt;&gt;"",VLOOKUP($C19,'Setting (7)'!$C$4:$AC$27,COLUMN(),FALSE),"")</f>
        <v/>
      </c>
      <c r="J19" s="133" t="str">
        <f>IF($B19&lt;&gt;"",VLOOKUP($C19,'Setting (7)'!$C$4:$AC$27,COLUMN(),FALSE),"")</f>
        <v/>
      </c>
      <c r="K19" s="134" t="str">
        <f>IF($B19&lt;&gt;"",VLOOKUP($C19,'Setting (7)'!$C$4:$AC$27,COLUMN(),FALSE),"")</f>
        <v/>
      </c>
      <c r="L19" s="133" t="str">
        <f>IF($B19&lt;&gt;"",VLOOKUP($C19,'Setting (7)'!$C$4:$AC$27,COLUMN(),FALSE),"")</f>
        <v/>
      </c>
      <c r="M19" s="133" t="str">
        <f>IF($B19&lt;&gt;"",VLOOKUP($C19,'Setting (7)'!$C$4:$AC$27,COLUMN(),FALSE),"")</f>
        <v/>
      </c>
      <c r="N19" s="133" t="str">
        <f>IF($B19&lt;&gt;"",VLOOKUP($C19,'Setting (7)'!$C$4:$AC$27,COLUMN(),FALSE),"")</f>
        <v/>
      </c>
      <c r="O19" s="133" t="str">
        <f>IF($B19&lt;&gt;"",VLOOKUP($C19,'Setting (7)'!$C$4:$AC$27,COLUMN(),FALSE),"")</f>
        <v/>
      </c>
      <c r="P19" s="133" t="str">
        <f>IF($B19&lt;&gt;"",VLOOKUP($C19,'Setting (7)'!$C$4:$AC$27,COLUMN(),FALSE),"")</f>
        <v/>
      </c>
      <c r="Q19" s="133" t="str">
        <f>IF($B19&lt;&gt;"",VLOOKUP($C19,'Setting (7)'!$C$4:$AC$27,COLUMN(),FALSE),"")</f>
        <v/>
      </c>
      <c r="R19" s="133" t="str">
        <f>IF($B19&lt;&gt;"",VLOOKUP($C19,'Setting (7)'!$C$4:$AC$27,COLUMN(),FALSE),"")</f>
        <v/>
      </c>
      <c r="S19" s="133" t="str">
        <f>IF($B19&lt;&gt;"",VLOOKUP($C19,'Setting (7)'!$C$4:$AC$27,COLUMN(),FALSE),"")</f>
        <v/>
      </c>
      <c r="T19" s="133" t="str">
        <f>IF($B19&lt;&gt;"",VLOOKUP($C19,'Setting (7)'!$C$4:$AC$27,COLUMN(),FALSE),"")</f>
        <v/>
      </c>
      <c r="U19" s="133" t="str">
        <f>IF($B19&lt;&gt;"",VLOOKUP($C19,'Setting (7)'!$C$4:$AC$27,COLUMN(),FALSE),"")</f>
        <v/>
      </c>
      <c r="V19" s="133" t="str">
        <f>IF($B19&lt;&gt;"",VLOOKUP($C19,'Setting (7)'!$C$4:$AC$27,COLUMN(),FALSE),"")</f>
        <v/>
      </c>
      <c r="W19" s="133" t="str">
        <f>IF($B19&lt;&gt;"",VLOOKUP($C19,'Setting (7)'!$C$4:$AC$27,COLUMN(),FALSE),"")</f>
        <v/>
      </c>
      <c r="X19" s="133" t="str">
        <f>IF($B19&lt;&gt;"",VLOOKUP($C19,'Setting (7)'!$C$4:$AC$27,COLUMN(),FALSE),"")</f>
        <v/>
      </c>
      <c r="Y19" s="133" t="str">
        <f>IF($B19&lt;&gt;"",VLOOKUP($C19,'Setting (7)'!$C$4:$AC$27,COLUMN(),FALSE),"")</f>
        <v/>
      </c>
      <c r="Z19" s="133" t="str">
        <f>IF($B19&lt;&gt;"",VLOOKUP($C19,'Setting (7)'!$C$4:$AC$27,COLUMN(),FALSE),"")</f>
        <v/>
      </c>
      <c r="AA19" s="133" t="str">
        <f>IF($B19&lt;&gt;"",VLOOKUP($C19,'Setting (7)'!$C$4:$AC$27,COLUMN(),FALSE),"")</f>
        <v/>
      </c>
    </row>
    <row r="20" spans="2:27">
      <c r="B20" s="132" t="str">
        <f>IF(B19&lt;&gt;"",IF(B19='Initial Setup (7)'!$B$2,"",B19+1),"")</f>
        <v/>
      </c>
      <c r="C20" s="130" t="str">
        <f>IF(B20&lt;&gt;"",VLOOKUP(B20,'Setting (7)'!B$4:AC$27,2,FALSE),"")</f>
        <v/>
      </c>
      <c r="D20" s="133" t="str">
        <f>IF($B20&lt;&gt;"",VLOOKUP($C20,'Setting (7)'!$C$4:$AC$27,COLUMN(),FALSE),"")</f>
        <v/>
      </c>
      <c r="E20" s="133" t="str">
        <f>IF($B20&lt;&gt;"",VLOOKUP($C20,'Setting (7)'!$C$4:$AC$27,COLUMN(),FALSE),"")</f>
        <v/>
      </c>
      <c r="F20" s="133" t="str">
        <f>IF($B20&lt;&gt;"",VLOOKUP($C20,'Setting (7)'!$C$4:$AC$27,COLUMN(),FALSE),"")</f>
        <v/>
      </c>
      <c r="G20" s="133" t="str">
        <f>IF($B20&lt;&gt;"",VLOOKUP($C20,'Setting (7)'!$C$4:$AC$27,COLUMN(),FALSE),"")</f>
        <v/>
      </c>
      <c r="H20" s="133" t="str">
        <f>IF($B20&lt;&gt;"",VLOOKUP($C20,'Setting (7)'!$C$4:$AC$27,COLUMN(),FALSE),"")</f>
        <v/>
      </c>
      <c r="I20" s="133" t="str">
        <f>IF($B20&lt;&gt;"",VLOOKUP($C20,'Setting (7)'!$C$4:$AC$27,COLUMN(),FALSE),"")</f>
        <v/>
      </c>
      <c r="J20" s="133" t="str">
        <f>IF($B20&lt;&gt;"",VLOOKUP($C20,'Setting (7)'!$C$4:$AC$27,COLUMN(),FALSE),"")</f>
        <v/>
      </c>
      <c r="K20" s="134" t="str">
        <f>IF($B20&lt;&gt;"",VLOOKUP($C20,'Setting (7)'!$C$4:$AC$27,COLUMN(),FALSE),"")</f>
        <v/>
      </c>
      <c r="L20" s="133" t="str">
        <f>IF($B20&lt;&gt;"",VLOOKUP($C20,'Setting (7)'!$C$4:$AC$27,COLUMN(),FALSE),"")</f>
        <v/>
      </c>
      <c r="M20" s="133" t="str">
        <f>IF($B20&lt;&gt;"",VLOOKUP($C20,'Setting (7)'!$C$4:$AC$27,COLUMN(),FALSE),"")</f>
        <v/>
      </c>
      <c r="N20" s="133" t="str">
        <f>IF($B20&lt;&gt;"",VLOOKUP($C20,'Setting (7)'!$C$4:$AC$27,COLUMN(),FALSE),"")</f>
        <v/>
      </c>
      <c r="O20" s="133" t="str">
        <f>IF($B20&lt;&gt;"",VLOOKUP($C20,'Setting (7)'!$C$4:$AC$27,COLUMN(),FALSE),"")</f>
        <v/>
      </c>
      <c r="P20" s="133" t="str">
        <f>IF($B20&lt;&gt;"",VLOOKUP($C20,'Setting (7)'!$C$4:$AC$27,COLUMN(),FALSE),"")</f>
        <v/>
      </c>
      <c r="Q20" s="133" t="str">
        <f>IF($B20&lt;&gt;"",VLOOKUP($C20,'Setting (7)'!$C$4:$AC$27,COLUMN(),FALSE),"")</f>
        <v/>
      </c>
      <c r="R20" s="133" t="str">
        <f>IF($B20&lt;&gt;"",VLOOKUP($C20,'Setting (7)'!$C$4:$AC$27,COLUMN(),FALSE),"")</f>
        <v/>
      </c>
      <c r="S20" s="133" t="str">
        <f>IF($B20&lt;&gt;"",VLOOKUP($C20,'Setting (7)'!$C$4:$AC$27,COLUMN(),FALSE),"")</f>
        <v/>
      </c>
      <c r="T20" s="133" t="str">
        <f>IF($B20&lt;&gt;"",VLOOKUP($C20,'Setting (7)'!$C$4:$AC$27,COLUMN(),FALSE),"")</f>
        <v/>
      </c>
      <c r="U20" s="133" t="str">
        <f>IF($B20&lt;&gt;"",VLOOKUP($C20,'Setting (7)'!$C$4:$AC$27,COLUMN(),FALSE),"")</f>
        <v/>
      </c>
      <c r="V20" s="133" t="str">
        <f>IF($B20&lt;&gt;"",VLOOKUP($C20,'Setting (7)'!$C$4:$AC$27,COLUMN(),FALSE),"")</f>
        <v/>
      </c>
      <c r="W20" s="133" t="str">
        <f>IF($B20&lt;&gt;"",VLOOKUP($C20,'Setting (7)'!$C$4:$AC$27,COLUMN(),FALSE),"")</f>
        <v/>
      </c>
      <c r="X20" s="133" t="str">
        <f>IF($B20&lt;&gt;"",VLOOKUP($C20,'Setting (7)'!$C$4:$AC$27,COLUMN(),FALSE),"")</f>
        <v/>
      </c>
      <c r="Y20" s="133" t="str">
        <f>IF($B20&lt;&gt;"",VLOOKUP($C20,'Setting (7)'!$C$4:$AC$27,COLUMN(),FALSE),"")</f>
        <v/>
      </c>
      <c r="Z20" s="133" t="str">
        <f>IF($B20&lt;&gt;"",VLOOKUP($C20,'Setting (7)'!$C$4:$AC$27,COLUMN(),FALSE),"")</f>
        <v/>
      </c>
      <c r="AA20" s="133" t="str">
        <f>IF($B20&lt;&gt;"",VLOOKUP($C20,'Setting (7)'!$C$4:$AC$27,COLUMN(),FALSE),"")</f>
        <v/>
      </c>
    </row>
    <row r="21" spans="2:27">
      <c r="B21" s="132" t="str">
        <f>IF(B20&lt;&gt;"",IF(B20='Initial Setup (7)'!$B$2,"",B20+1),"")</f>
        <v/>
      </c>
      <c r="C21" s="130" t="str">
        <f>IF(B21&lt;&gt;"",VLOOKUP(B21,'Setting (7)'!B$4:AC$27,2,FALSE),"")</f>
        <v/>
      </c>
      <c r="D21" s="133" t="str">
        <f>IF($B21&lt;&gt;"",VLOOKUP($C21,'Setting (7)'!$C$4:$AC$27,COLUMN(),FALSE),"")</f>
        <v/>
      </c>
      <c r="E21" s="133" t="str">
        <f>IF($B21&lt;&gt;"",VLOOKUP($C21,'Setting (7)'!$C$4:$AC$27,COLUMN(),FALSE),"")</f>
        <v/>
      </c>
      <c r="F21" s="133" t="str">
        <f>IF($B21&lt;&gt;"",VLOOKUP($C21,'Setting (7)'!$C$4:$AC$27,COLUMN(),FALSE),"")</f>
        <v/>
      </c>
      <c r="G21" s="133" t="str">
        <f>IF($B21&lt;&gt;"",VLOOKUP($C21,'Setting (7)'!$C$4:$AC$27,COLUMN(),FALSE),"")</f>
        <v/>
      </c>
      <c r="H21" s="133" t="str">
        <f>IF($B21&lt;&gt;"",VLOOKUP($C21,'Setting (7)'!$C$4:$AC$27,COLUMN(),FALSE),"")</f>
        <v/>
      </c>
      <c r="I21" s="133" t="str">
        <f>IF($B21&lt;&gt;"",VLOOKUP($C21,'Setting (7)'!$C$4:$AC$27,COLUMN(),FALSE),"")</f>
        <v/>
      </c>
      <c r="J21" s="133" t="str">
        <f>IF($B21&lt;&gt;"",VLOOKUP($C21,'Setting (7)'!$C$4:$AC$27,COLUMN(),FALSE),"")</f>
        <v/>
      </c>
      <c r="K21" s="134" t="str">
        <f>IF($B21&lt;&gt;"",VLOOKUP($C21,'Setting (7)'!$C$4:$AC$27,COLUMN(),FALSE),"")</f>
        <v/>
      </c>
      <c r="L21" s="133" t="str">
        <f>IF($B21&lt;&gt;"",VLOOKUP($C21,'Setting (7)'!$C$4:$AC$27,COLUMN(),FALSE),"")</f>
        <v/>
      </c>
      <c r="M21" s="133" t="str">
        <f>IF($B21&lt;&gt;"",VLOOKUP($C21,'Setting (7)'!$C$4:$AC$27,COLUMN(),FALSE),"")</f>
        <v/>
      </c>
      <c r="N21" s="133" t="str">
        <f>IF($B21&lt;&gt;"",VLOOKUP($C21,'Setting (7)'!$C$4:$AC$27,COLUMN(),FALSE),"")</f>
        <v/>
      </c>
      <c r="O21" s="133" t="str">
        <f>IF($B21&lt;&gt;"",VLOOKUP($C21,'Setting (7)'!$C$4:$AC$27,COLUMN(),FALSE),"")</f>
        <v/>
      </c>
      <c r="P21" s="133" t="str">
        <f>IF($B21&lt;&gt;"",VLOOKUP($C21,'Setting (7)'!$C$4:$AC$27,COLUMN(),FALSE),"")</f>
        <v/>
      </c>
      <c r="Q21" s="133" t="str">
        <f>IF($B21&lt;&gt;"",VLOOKUP($C21,'Setting (7)'!$C$4:$AC$27,COLUMN(),FALSE),"")</f>
        <v/>
      </c>
      <c r="R21" s="133" t="str">
        <f>IF($B21&lt;&gt;"",VLOOKUP($C21,'Setting (7)'!$C$4:$AC$27,COLUMN(),FALSE),"")</f>
        <v/>
      </c>
      <c r="S21" s="133" t="str">
        <f>IF($B21&lt;&gt;"",VLOOKUP($C21,'Setting (7)'!$C$4:$AC$27,COLUMN(),FALSE),"")</f>
        <v/>
      </c>
      <c r="T21" s="133" t="str">
        <f>IF($B21&lt;&gt;"",VLOOKUP($C21,'Setting (7)'!$C$4:$AC$27,COLUMN(),FALSE),"")</f>
        <v/>
      </c>
      <c r="U21" s="133" t="str">
        <f>IF($B21&lt;&gt;"",VLOOKUP($C21,'Setting (7)'!$C$4:$AC$27,COLUMN(),FALSE),"")</f>
        <v/>
      </c>
      <c r="V21" s="133" t="str">
        <f>IF($B21&lt;&gt;"",VLOOKUP($C21,'Setting (7)'!$C$4:$AC$27,COLUMN(),FALSE),"")</f>
        <v/>
      </c>
      <c r="W21" s="133" t="str">
        <f>IF($B21&lt;&gt;"",VLOOKUP($C21,'Setting (7)'!$C$4:$AC$27,COLUMN(),FALSE),"")</f>
        <v/>
      </c>
      <c r="X21" s="133" t="str">
        <f>IF($B21&lt;&gt;"",VLOOKUP($C21,'Setting (7)'!$C$4:$AC$27,COLUMN(),FALSE),"")</f>
        <v/>
      </c>
      <c r="Y21" s="133" t="str">
        <f>IF($B21&lt;&gt;"",VLOOKUP($C21,'Setting (7)'!$C$4:$AC$27,COLUMN(),FALSE),"")</f>
        <v/>
      </c>
      <c r="Z21" s="133" t="str">
        <f>IF($B21&lt;&gt;"",VLOOKUP($C21,'Setting (7)'!$C$4:$AC$27,COLUMN(),FALSE),"")</f>
        <v/>
      </c>
      <c r="AA21" s="133" t="str">
        <f>IF($B21&lt;&gt;"",VLOOKUP($C21,'Setting (7)'!$C$4:$AC$27,COLUMN(),FALSE),"")</f>
        <v/>
      </c>
    </row>
    <row r="22" spans="2:27">
      <c r="B22" s="132" t="str">
        <f>IF(B21&lt;&gt;"",IF(B21='Initial Setup (7)'!$B$2,"",B21+1),"")</f>
        <v/>
      </c>
      <c r="C22" s="130" t="str">
        <f>IF(B22&lt;&gt;"",VLOOKUP(B22,'Setting (7)'!B$4:AC$27,2,FALSE),"")</f>
        <v/>
      </c>
      <c r="D22" s="133" t="str">
        <f>IF($B22&lt;&gt;"",VLOOKUP($C22,'Setting (7)'!$C$4:$AC$27,COLUMN(),FALSE),"")</f>
        <v/>
      </c>
      <c r="E22" s="133" t="str">
        <f>IF($B22&lt;&gt;"",VLOOKUP($C22,'Setting (7)'!$C$4:$AC$27,COLUMN(),FALSE),"")</f>
        <v/>
      </c>
      <c r="F22" s="133" t="str">
        <f>IF($B22&lt;&gt;"",VLOOKUP($C22,'Setting (7)'!$C$4:$AC$27,COLUMN(),FALSE),"")</f>
        <v/>
      </c>
      <c r="G22" s="133" t="str">
        <f>IF($B22&lt;&gt;"",VLOOKUP($C22,'Setting (7)'!$C$4:$AC$27,COLUMN(),FALSE),"")</f>
        <v/>
      </c>
      <c r="H22" s="133" t="str">
        <f>IF($B22&lt;&gt;"",VLOOKUP($C22,'Setting (7)'!$C$4:$AC$27,COLUMN(),FALSE),"")</f>
        <v/>
      </c>
      <c r="I22" s="133" t="str">
        <f>IF($B22&lt;&gt;"",VLOOKUP($C22,'Setting (7)'!$C$4:$AC$27,COLUMN(),FALSE),"")</f>
        <v/>
      </c>
      <c r="J22" s="133" t="str">
        <f>IF($B22&lt;&gt;"",VLOOKUP($C22,'Setting (7)'!$C$4:$AC$27,COLUMN(),FALSE),"")</f>
        <v/>
      </c>
      <c r="K22" s="134" t="str">
        <f>IF($B22&lt;&gt;"",VLOOKUP($C22,'Setting (7)'!$C$4:$AC$27,COLUMN(),FALSE),"")</f>
        <v/>
      </c>
      <c r="L22" s="133" t="str">
        <f>IF($B22&lt;&gt;"",VLOOKUP($C22,'Setting (7)'!$C$4:$AC$27,COLUMN(),FALSE),"")</f>
        <v/>
      </c>
      <c r="M22" s="133" t="str">
        <f>IF($B22&lt;&gt;"",VLOOKUP($C22,'Setting (7)'!$C$4:$AC$27,COLUMN(),FALSE),"")</f>
        <v/>
      </c>
      <c r="N22" s="133" t="str">
        <f>IF($B22&lt;&gt;"",VLOOKUP($C22,'Setting (7)'!$C$4:$AC$27,COLUMN(),FALSE),"")</f>
        <v/>
      </c>
      <c r="O22" s="133" t="str">
        <f>IF($B22&lt;&gt;"",VLOOKUP($C22,'Setting (7)'!$C$4:$AC$27,COLUMN(),FALSE),"")</f>
        <v/>
      </c>
      <c r="P22" s="133" t="str">
        <f>IF($B22&lt;&gt;"",VLOOKUP($C22,'Setting (7)'!$C$4:$AC$27,COLUMN(),FALSE),"")</f>
        <v/>
      </c>
      <c r="Q22" s="133" t="str">
        <f>IF($B22&lt;&gt;"",VLOOKUP($C22,'Setting (7)'!$C$4:$AC$27,COLUMN(),FALSE),"")</f>
        <v/>
      </c>
      <c r="R22" s="133" t="str">
        <f>IF($B22&lt;&gt;"",VLOOKUP($C22,'Setting (7)'!$C$4:$AC$27,COLUMN(),FALSE),"")</f>
        <v/>
      </c>
      <c r="S22" s="133" t="str">
        <f>IF($B22&lt;&gt;"",VLOOKUP($C22,'Setting (7)'!$C$4:$AC$27,COLUMN(),FALSE),"")</f>
        <v/>
      </c>
      <c r="T22" s="133" t="str">
        <f>IF($B22&lt;&gt;"",VLOOKUP($C22,'Setting (7)'!$C$4:$AC$27,COLUMN(),FALSE),"")</f>
        <v/>
      </c>
      <c r="U22" s="133" t="str">
        <f>IF($B22&lt;&gt;"",VLOOKUP($C22,'Setting (7)'!$C$4:$AC$27,COLUMN(),FALSE),"")</f>
        <v/>
      </c>
      <c r="V22" s="133" t="str">
        <f>IF($B22&lt;&gt;"",VLOOKUP($C22,'Setting (7)'!$C$4:$AC$27,COLUMN(),FALSE),"")</f>
        <v/>
      </c>
      <c r="W22" s="133" t="str">
        <f>IF($B22&lt;&gt;"",VLOOKUP($C22,'Setting (7)'!$C$4:$AC$27,COLUMN(),FALSE),"")</f>
        <v/>
      </c>
      <c r="X22" s="133" t="str">
        <f>IF($B22&lt;&gt;"",VLOOKUP($C22,'Setting (7)'!$C$4:$AC$27,COLUMN(),FALSE),"")</f>
        <v/>
      </c>
      <c r="Y22" s="133" t="str">
        <f>IF($B22&lt;&gt;"",VLOOKUP($C22,'Setting (7)'!$C$4:$AC$27,COLUMN(),FALSE),"")</f>
        <v/>
      </c>
      <c r="Z22" s="133" t="str">
        <f>IF($B22&lt;&gt;"",VLOOKUP($C22,'Setting (7)'!$C$4:$AC$27,COLUMN(),FALSE),"")</f>
        <v/>
      </c>
      <c r="AA22" s="133" t="str">
        <f>IF($B22&lt;&gt;"",VLOOKUP($C22,'Setting (7)'!$C$4:$AC$27,COLUMN(),FALSE),"")</f>
        <v/>
      </c>
    </row>
    <row r="23" spans="2:27">
      <c r="B23" s="132" t="str">
        <f>IF(B22&lt;&gt;"",IF(B22='Initial Setup (7)'!$B$2,"",B22+1),"")</f>
        <v/>
      </c>
      <c r="C23" s="130" t="str">
        <f>IF(B23&lt;&gt;"",VLOOKUP(B23,'Setting (7)'!B$4:AC$27,2,FALSE),"")</f>
        <v/>
      </c>
      <c r="D23" s="133" t="str">
        <f>IF($B23&lt;&gt;"",VLOOKUP($C23,'Setting (7)'!$C$4:$AC$27,COLUMN(),FALSE),"")</f>
        <v/>
      </c>
      <c r="E23" s="133" t="str">
        <f>IF($B23&lt;&gt;"",VLOOKUP($C23,'Setting (7)'!$C$4:$AC$27,COLUMN(),FALSE),"")</f>
        <v/>
      </c>
      <c r="F23" s="133" t="str">
        <f>IF($B23&lt;&gt;"",VLOOKUP($C23,'Setting (7)'!$C$4:$AC$27,COLUMN(),FALSE),"")</f>
        <v/>
      </c>
      <c r="G23" s="133" t="str">
        <f>IF($B23&lt;&gt;"",VLOOKUP($C23,'Setting (7)'!$C$4:$AC$27,COLUMN(),FALSE),"")</f>
        <v/>
      </c>
      <c r="H23" s="133" t="str">
        <f>IF($B23&lt;&gt;"",VLOOKUP($C23,'Setting (7)'!$C$4:$AC$27,COLUMN(),FALSE),"")</f>
        <v/>
      </c>
      <c r="I23" s="133" t="str">
        <f>IF($B23&lt;&gt;"",VLOOKUP($C23,'Setting (7)'!$C$4:$AC$27,COLUMN(),FALSE),"")</f>
        <v/>
      </c>
      <c r="J23" s="133" t="str">
        <f>IF($B23&lt;&gt;"",VLOOKUP($C23,'Setting (7)'!$C$4:$AC$27,COLUMN(),FALSE),"")</f>
        <v/>
      </c>
      <c r="K23" s="134" t="str">
        <f>IF($B23&lt;&gt;"",VLOOKUP($C23,'Setting (7)'!$C$4:$AC$27,COLUMN(),FALSE),"")</f>
        <v/>
      </c>
      <c r="L23" s="133" t="str">
        <f>IF($B23&lt;&gt;"",VLOOKUP($C23,'Setting (7)'!$C$4:$AC$27,COLUMN(),FALSE),"")</f>
        <v/>
      </c>
      <c r="M23" s="133" t="str">
        <f>IF($B23&lt;&gt;"",VLOOKUP($C23,'Setting (7)'!$C$4:$AC$27,COLUMN(),FALSE),"")</f>
        <v/>
      </c>
      <c r="N23" s="133" t="str">
        <f>IF($B23&lt;&gt;"",VLOOKUP($C23,'Setting (7)'!$C$4:$AC$27,COLUMN(),FALSE),"")</f>
        <v/>
      </c>
      <c r="O23" s="133" t="str">
        <f>IF($B23&lt;&gt;"",VLOOKUP($C23,'Setting (7)'!$C$4:$AC$27,COLUMN(),FALSE),"")</f>
        <v/>
      </c>
      <c r="P23" s="133" t="str">
        <f>IF($B23&lt;&gt;"",VLOOKUP($C23,'Setting (7)'!$C$4:$AC$27,COLUMN(),FALSE),"")</f>
        <v/>
      </c>
      <c r="Q23" s="133" t="str">
        <f>IF($B23&lt;&gt;"",VLOOKUP($C23,'Setting (7)'!$C$4:$AC$27,COLUMN(),FALSE),"")</f>
        <v/>
      </c>
      <c r="R23" s="133" t="str">
        <f>IF($B23&lt;&gt;"",VLOOKUP($C23,'Setting (7)'!$C$4:$AC$27,COLUMN(),FALSE),"")</f>
        <v/>
      </c>
      <c r="S23" s="133" t="str">
        <f>IF($B23&lt;&gt;"",VLOOKUP($C23,'Setting (7)'!$C$4:$AC$27,COLUMN(),FALSE),"")</f>
        <v/>
      </c>
      <c r="T23" s="133" t="str">
        <f>IF($B23&lt;&gt;"",VLOOKUP($C23,'Setting (7)'!$C$4:$AC$27,COLUMN(),FALSE),"")</f>
        <v/>
      </c>
      <c r="U23" s="133" t="str">
        <f>IF($B23&lt;&gt;"",VLOOKUP($C23,'Setting (7)'!$C$4:$AC$27,COLUMN(),FALSE),"")</f>
        <v/>
      </c>
      <c r="V23" s="133" t="str">
        <f>IF($B23&lt;&gt;"",VLOOKUP($C23,'Setting (7)'!$C$4:$AC$27,COLUMN(),FALSE),"")</f>
        <v/>
      </c>
      <c r="W23" s="133" t="str">
        <f>IF($B23&lt;&gt;"",VLOOKUP($C23,'Setting (7)'!$C$4:$AC$27,COLUMN(),FALSE),"")</f>
        <v/>
      </c>
      <c r="X23" s="133" t="str">
        <f>IF($B23&lt;&gt;"",VLOOKUP($C23,'Setting (7)'!$C$4:$AC$27,COLUMN(),FALSE),"")</f>
        <v/>
      </c>
      <c r="Y23" s="133" t="str">
        <f>IF($B23&lt;&gt;"",VLOOKUP($C23,'Setting (7)'!$C$4:$AC$27,COLUMN(),FALSE),"")</f>
        <v/>
      </c>
      <c r="Z23" s="133" t="str">
        <f>IF($B23&lt;&gt;"",VLOOKUP($C23,'Setting (7)'!$C$4:$AC$27,COLUMN(),FALSE),"")</f>
        <v/>
      </c>
      <c r="AA23" s="133" t="str">
        <f>IF($B23&lt;&gt;"",VLOOKUP($C23,'Setting (7)'!$C$4:$AC$27,COLUMN(),FALSE),"")</f>
        <v/>
      </c>
    </row>
    <row r="24" spans="2:27">
      <c r="B24" s="132" t="str">
        <f>IF(B23&lt;&gt;"",IF(B23='Initial Setup (7)'!$B$2,"",B23+1),"")</f>
        <v/>
      </c>
      <c r="C24" s="130" t="str">
        <f>IF(B24&lt;&gt;"",VLOOKUP(B24,'Setting (7)'!B$4:AC$27,2,FALSE),"")</f>
        <v/>
      </c>
      <c r="D24" s="133" t="str">
        <f>IF($B24&lt;&gt;"",VLOOKUP($C24,'Setting (7)'!$C$4:$AC$27,COLUMN(),FALSE),"")</f>
        <v/>
      </c>
      <c r="E24" s="133" t="str">
        <f>IF($B24&lt;&gt;"",VLOOKUP($C24,'Setting (7)'!$C$4:$AC$27,COLUMN(),FALSE),"")</f>
        <v/>
      </c>
      <c r="F24" s="133" t="str">
        <f>IF($B24&lt;&gt;"",VLOOKUP($C24,'Setting (7)'!$C$4:$AC$27,COLUMN(),FALSE),"")</f>
        <v/>
      </c>
      <c r="G24" s="133" t="str">
        <f>IF($B24&lt;&gt;"",VLOOKUP($C24,'Setting (7)'!$C$4:$AC$27,COLUMN(),FALSE),"")</f>
        <v/>
      </c>
      <c r="H24" s="133" t="str">
        <f>IF($B24&lt;&gt;"",VLOOKUP($C24,'Setting (7)'!$C$4:$AC$27,COLUMN(),FALSE),"")</f>
        <v/>
      </c>
      <c r="I24" s="133" t="str">
        <f>IF($B24&lt;&gt;"",VLOOKUP($C24,'Setting (7)'!$C$4:$AC$27,COLUMN(),FALSE),"")</f>
        <v/>
      </c>
      <c r="J24" s="133" t="str">
        <f>IF($B24&lt;&gt;"",VLOOKUP($C24,'Setting (7)'!$C$4:$AC$27,COLUMN(),FALSE),"")</f>
        <v/>
      </c>
      <c r="K24" s="134" t="str">
        <f>IF($B24&lt;&gt;"",VLOOKUP($C24,'Setting (7)'!$C$4:$AC$27,COLUMN(),FALSE),"")</f>
        <v/>
      </c>
      <c r="L24" s="133" t="str">
        <f>IF($B24&lt;&gt;"",VLOOKUP($C24,'Setting (7)'!$C$4:$AC$27,COLUMN(),FALSE),"")</f>
        <v/>
      </c>
      <c r="M24" s="133" t="str">
        <f>IF($B24&lt;&gt;"",VLOOKUP($C24,'Setting (7)'!$C$4:$AC$27,COLUMN(),FALSE),"")</f>
        <v/>
      </c>
      <c r="N24" s="133" t="str">
        <f>IF($B24&lt;&gt;"",VLOOKUP($C24,'Setting (7)'!$C$4:$AC$27,COLUMN(),FALSE),"")</f>
        <v/>
      </c>
      <c r="O24" s="133" t="str">
        <f>IF($B24&lt;&gt;"",VLOOKUP($C24,'Setting (7)'!$C$4:$AC$27,COLUMN(),FALSE),"")</f>
        <v/>
      </c>
      <c r="P24" s="133" t="str">
        <f>IF($B24&lt;&gt;"",VLOOKUP($C24,'Setting (7)'!$C$4:$AC$27,COLUMN(),FALSE),"")</f>
        <v/>
      </c>
      <c r="Q24" s="133" t="str">
        <f>IF($B24&lt;&gt;"",VLOOKUP($C24,'Setting (7)'!$C$4:$AC$27,COLUMN(),FALSE),"")</f>
        <v/>
      </c>
      <c r="R24" s="133" t="str">
        <f>IF($B24&lt;&gt;"",VLOOKUP($C24,'Setting (7)'!$C$4:$AC$27,COLUMN(),FALSE),"")</f>
        <v/>
      </c>
      <c r="S24" s="133" t="str">
        <f>IF($B24&lt;&gt;"",VLOOKUP($C24,'Setting (7)'!$C$4:$AC$27,COLUMN(),FALSE),"")</f>
        <v/>
      </c>
      <c r="T24" s="133" t="str">
        <f>IF($B24&lt;&gt;"",VLOOKUP($C24,'Setting (7)'!$C$4:$AC$27,COLUMN(),FALSE),"")</f>
        <v/>
      </c>
      <c r="U24" s="133" t="str">
        <f>IF($B24&lt;&gt;"",VLOOKUP($C24,'Setting (7)'!$C$4:$AC$27,COLUMN(),FALSE),"")</f>
        <v/>
      </c>
      <c r="V24" s="133" t="str">
        <f>IF($B24&lt;&gt;"",VLOOKUP($C24,'Setting (7)'!$C$4:$AC$27,COLUMN(),FALSE),"")</f>
        <v/>
      </c>
      <c r="W24" s="133" t="str">
        <f>IF($B24&lt;&gt;"",VLOOKUP($C24,'Setting (7)'!$C$4:$AC$27,COLUMN(),FALSE),"")</f>
        <v/>
      </c>
      <c r="X24" s="133" t="str">
        <f>IF($B24&lt;&gt;"",VLOOKUP($C24,'Setting (7)'!$C$4:$AC$27,COLUMN(),FALSE),"")</f>
        <v/>
      </c>
      <c r="Y24" s="133" t="str">
        <f>IF($B24&lt;&gt;"",VLOOKUP($C24,'Setting (7)'!$C$4:$AC$27,COLUMN(),FALSE),"")</f>
        <v/>
      </c>
      <c r="Z24" s="133" t="str">
        <f>IF($B24&lt;&gt;"",VLOOKUP($C24,'Setting (7)'!$C$4:$AC$27,COLUMN(),FALSE),"")</f>
        <v/>
      </c>
      <c r="AA24" s="133" t="str">
        <f>IF($B24&lt;&gt;"",VLOOKUP($C24,'Setting (7)'!$C$4:$AC$27,COLUMN(),FALSE),"")</f>
        <v/>
      </c>
    </row>
    <row r="25" spans="2:27">
      <c r="B25" s="132" t="str">
        <f>IF(B24&lt;&gt;"",IF(B24='Initial Setup (7)'!$B$2,"",B24+1),"")</f>
        <v/>
      </c>
      <c r="C25" s="130" t="str">
        <f>IF(B25&lt;&gt;"",VLOOKUP(B25,'Setting (7)'!B$4:AC$27,2,FALSE),"")</f>
        <v/>
      </c>
      <c r="D25" s="133" t="str">
        <f>IF($B25&lt;&gt;"",VLOOKUP($C25,'Setting (7)'!$C$4:$AC$27,COLUMN(),FALSE),"")</f>
        <v/>
      </c>
      <c r="E25" s="133" t="str">
        <f>IF($B25&lt;&gt;"",VLOOKUP($C25,'Setting (7)'!$C$4:$AC$27,COLUMN(),FALSE),"")</f>
        <v/>
      </c>
      <c r="F25" s="133" t="str">
        <f>IF($B25&lt;&gt;"",VLOOKUP($C25,'Setting (7)'!$C$4:$AC$27,COLUMN(),FALSE),"")</f>
        <v/>
      </c>
      <c r="G25" s="133" t="str">
        <f>IF($B25&lt;&gt;"",VLOOKUP($C25,'Setting (7)'!$C$4:$AC$27,COLUMN(),FALSE),"")</f>
        <v/>
      </c>
      <c r="H25" s="133" t="str">
        <f>IF($B25&lt;&gt;"",VLOOKUP($C25,'Setting (7)'!$C$4:$AC$27,COLUMN(),FALSE),"")</f>
        <v/>
      </c>
      <c r="I25" s="133" t="str">
        <f>IF($B25&lt;&gt;"",VLOOKUP($C25,'Setting (7)'!$C$4:$AC$27,COLUMN(),FALSE),"")</f>
        <v/>
      </c>
      <c r="J25" s="133" t="str">
        <f>IF($B25&lt;&gt;"",VLOOKUP($C25,'Setting (7)'!$C$4:$AC$27,COLUMN(),FALSE),"")</f>
        <v/>
      </c>
      <c r="K25" s="134" t="str">
        <f>IF($B25&lt;&gt;"",VLOOKUP($C25,'Setting (7)'!$C$4:$AC$27,COLUMN(),FALSE),"")</f>
        <v/>
      </c>
      <c r="L25" s="133" t="str">
        <f>IF($B25&lt;&gt;"",VLOOKUP($C25,'Setting (7)'!$C$4:$AC$27,COLUMN(),FALSE),"")</f>
        <v/>
      </c>
      <c r="M25" s="133" t="str">
        <f>IF($B25&lt;&gt;"",VLOOKUP($C25,'Setting (7)'!$C$4:$AC$27,COLUMN(),FALSE),"")</f>
        <v/>
      </c>
      <c r="N25" s="133" t="str">
        <f>IF($B25&lt;&gt;"",VLOOKUP($C25,'Setting (7)'!$C$4:$AC$27,COLUMN(),FALSE),"")</f>
        <v/>
      </c>
      <c r="O25" s="133" t="str">
        <f>IF($B25&lt;&gt;"",VLOOKUP($C25,'Setting (7)'!$C$4:$AC$27,COLUMN(),FALSE),"")</f>
        <v/>
      </c>
      <c r="P25" s="133" t="str">
        <f>IF($B25&lt;&gt;"",VLOOKUP($C25,'Setting (7)'!$C$4:$AC$27,COLUMN(),FALSE),"")</f>
        <v/>
      </c>
      <c r="Q25" s="133" t="str">
        <f>IF($B25&lt;&gt;"",VLOOKUP($C25,'Setting (7)'!$C$4:$AC$27,COLUMN(),FALSE),"")</f>
        <v/>
      </c>
      <c r="R25" s="133" t="str">
        <f>IF($B25&lt;&gt;"",VLOOKUP($C25,'Setting (7)'!$C$4:$AC$27,COLUMN(),FALSE),"")</f>
        <v/>
      </c>
      <c r="S25" s="133" t="str">
        <f>IF($B25&lt;&gt;"",VLOOKUP($C25,'Setting (7)'!$C$4:$AC$27,COLUMN(),FALSE),"")</f>
        <v/>
      </c>
      <c r="T25" s="133" t="str">
        <f>IF($B25&lt;&gt;"",VLOOKUP($C25,'Setting (7)'!$C$4:$AC$27,COLUMN(),FALSE),"")</f>
        <v/>
      </c>
      <c r="U25" s="133" t="str">
        <f>IF($B25&lt;&gt;"",VLOOKUP($C25,'Setting (7)'!$C$4:$AC$27,COLUMN(),FALSE),"")</f>
        <v/>
      </c>
      <c r="V25" s="133" t="str">
        <f>IF($B25&lt;&gt;"",VLOOKUP($C25,'Setting (7)'!$C$4:$AC$27,COLUMN(),FALSE),"")</f>
        <v/>
      </c>
      <c r="W25" s="133" t="str">
        <f>IF($B25&lt;&gt;"",VLOOKUP($C25,'Setting (7)'!$C$4:$AC$27,COLUMN(),FALSE),"")</f>
        <v/>
      </c>
      <c r="X25" s="133" t="str">
        <f>IF($B25&lt;&gt;"",VLOOKUP($C25,'Setting (7)'!$C$4:$AC$27,COLUMN(),FALSE),"")</f>
        <v/>
      </c>
      <c r="Y25" s="133" t="str">
        <f>IF($B25&lt;&gt;"",VLOOKUP($C25,'Setting (7)'!$C$4:$AC$27,COLUMN(),FALSE),"")</f>
        <v/>
      </c>
      <c r="Z25" s="133" t="str">
        <f>IF($B25&lt;&gt;"",VLOOKUP($C25,'Setting (7)'!$C$4:$AC$27,COLUMN(),FALSE),"")</f>
        <v/>
      </c>
      <c r="AA25" s="133" t="str">
        <f>IF($B25&lt;&gt;"",VLOOKUP($C25,'Setting (7)'!$C$4:$AC$27,COLUMN(),FALSE),"")</f>
        <v/>
      </c>
    </row>
    <row r="26" spans="2:27">
      <c r="B26" s="132" t="str">
        <f>IF(B25&lt;&gt;"",IF(B25='Initial Setup (7)'!$B$2,"",B25+1),"")</f>
        <v/>
      </c>
      <c r="C26" s="130" t="str">
        <f>IF(B26&lt;&gt;"",VLOOKUP(B26,'Setting (7)'!B$4:AC$27,2,FALSE),"")</f>
        <v/>
      </c>
      <c r="D26" s="133" t="str">
        <f>IF($B26&lt;&gt;"",VLOOKUP($C26,'Setting (7)'!$C$4:$AC$27,COLUMN(),FALSE),"")</f>
        <v/>
      </c>
      <c r="E26" s="133" t="str">
        <f>IF($B26&lt;&gt;"",VLOOKUP($C26,'Setting (7)'!$C$4:$AC$27,COLUMN(),FALSE),"")</f>
        <v/>
      </c>
      <c r="F26" s="133" t="str">
        <f>IF($B26&lt;&gt;"",VLOOKUP($C26,'Setting (7)'!$C$4:$AC$27,COLUMN(),FALSE),"")</f>
        <v/>
      </c>
      <c r="G26" s="133" t="str">
        <f>IF($B26&lt;&gt;"",VLOOKUP($C26,'Setting (7)'!$C$4:$AC$27,COLUMN(),FALSE),"")</f>
        <v/>
      </c>
      <c r="H26" s="133" t="str">
        <f>IF($B26&lt;&gt;"",VLOOKUP($C26,'Setting (7)'!$C$4:$AC$27,COLUMN(),FALSE),"")</f>
        <v/>
      </c>
      <c r="I26" s="133" t="str">
        <f>IF($B26&lt;&gt;"",VLOOKUP($C26,'Setting (7)'!$C$4:$AC$27,COLUMN(),FALSE),"")</f>
        <v/>
      </c>
      <c r="J26" s="133" t="str">
        <f>IF($B26&lt;&gt;"",VLOOKUP($C26,'Setting (7)'!$C$4:$AC$27,COLUMN(),FALSE),"")</f>
        <v/>
      </c>
      <c r="K26" s="134" t="str">
        <f>IF($B26&lt;&gt;"",VLOOKUP($C26,'Setting (7)'!$C$4:$AC$27,COLUMN(),FALSE),"")</f>
        <v/>
      </c>
      <c r="L26" s="133" t="str">
        <f>IF($B26&lt;&gt;"",VLOOKUP($C26,'Setting (7)'!$C$4:$AC$27,COLUMN(),FALSE),"")</f>
        <v/>
      </c>
      <c r="M26" s="133" t="str">
        <f>IF($B26&lt;&gt;"",VLOOKUP($C26,'Setting (7)'!$C$4:$AC$27,COLUMN(),FALSE),"")</f>
        <v/>
      </c>
      <c r="N26" s="133" t="str">
        <f>IF($B26&lt;&gt;"",VLOOKUP($C26,'Setting (7)'!$C$4:$AC$27,COLUMN(),FALSE),"")</f>
        <v/>
      </c>
      <c r="O26" s="133" t="str">
        <f>IF($B26&lt;&gt;"",VLOOKUP($C26,'Setting (7)'!$C$4:$AC$27,COLUMN(),FALSE),"")</f>
        <v/>
      </c>
      <c r="P26" s="133" t="str">
        <f>IF($B26&lt;&gt;"",VLOOKUP($C26,'Setting (7)'!$C$4:$AC$27,COLUMN(),FALSE),"")</f>
        <v/>
      </c>
      <c r="Q26" s="133" t="str">
        <f>IF($B26&lt;&gt;"",VLOOKUP($C26,'Setting (7)'!$C$4:$AC$27,COLUMN(),FALSE),"")</f>
        <v/>
      </c>
      <c r="R26" s="133" t="str">
        <f>IF($B26&lt;&gt;"",VLOOKUP($C26,'Setting (7)'!$C$4:$AC$27,COLUMN(),FALSE),"")</f>
        <v/>
      </c>
      <c r="S26" s="133" t="str">
        <f>IF($B26&lt;&gt;"",VLOOKUP($C26,'Setting (7)'!$C$4:$AC$27,COLUMN(),FALSE),"")</f>
        <v/>
      </c>
      <c r="T26" s="133" t="str">
        <f>IF($B26&lt;&gt;"",VLOOKUP($C26,'Setting (7)'!$C$4:$AC$27,COLUMN(),FALSE),"")</f>
        <v/>
      </c>
      <c r="U26" s="133" t="str">
        <f>IF($B26&lt;&gt;"",VLOOKUP($C26,'Setting (7)'!$C$4:$AC$27,COLUMN(),FALSE),"")</f>
        <v/>
      </c>
      <c r="V26" s="133" t="str">
        <f>IF($B26&lt;&gt;"",VLOOKUP($C26,'Setting (7)'!$C$4:$AC$27,COLUMN(),FALSE),"")</f>
        <v/>
      </c>
      <c r="W26" s="133" t="str">
        <f>IF($B26&lt;&gt;"",VLOOKUP($C26,'Setting (7)'!$C$4:$AC$27,COLUMN(),FALSE),"")</f>
        <v/>
      </c>
      <c r="X26" s="133" t="str">
        <f>IF($B26&lt;&gt;"",VLOOKUP($C26,'Setting (7)'!$C$4:$AC$27,COLUMN(),FALSE),"")</f>
        <v/>
      </c>
      <c r="Y26" s="133" t="str">
        <f>IF($B26&lt;&gt;"",VLOOKUP($C26,'Setting (7)'!$C$4:$AC$27,COLUMN(),FALSE),"")</f>
        <v/>
      </c>
      <c r="Z26" s="133" t="str">
        <f>IF($B26&lt;&gt;"",VLOOKUP($C26,'Setting (7)'!$C$4:$AC$27,COLUMN(),FALSE),"")</f>
        <v/>
      </c>
      <c r="AA26" s="133" t="str">
        <f>IF($B26&lt;&gt;"",VLOOKUP($C26,'Setting (7)'!$C$4:$AC$27,COLUMN(),FALSE),"")</f>
        <v/>
      </c>
    </row>
    <row r="27" spans="2:27">
      <c r="B27" s="132" t="str">
        <f>IF(B26&lt;&gt;"",IF(B26='Initial Setup (7)'!$B$2,"",B26+1),"")</f>
        <v/>
      </c>
      <c r="C27" s="130" t="str">
        <f>IF(B27&lt;&gt;"",VLOOKUP(B27,'Setting (7)'!B$4:AC$27,2,FALSE),"")</f>
        <v/>
      </c>
      <c r="D27" s="133" t="str">
        <f>IF($B27&lt;&gt;"",VLOOKUP($C27,'Setting (7)'!$C$4:$AC$27,COLUMN(),FALSE),"")</f>
        <v/>
      </c>
      <c r="E27" s="133" t="str">
        <f>IF($B27&lt;&gt;"",VLOOKUP($C27,'Setting (7)'!$C$4:$AC$27,COLUMN(),FALSE),"")</f>
        <v/>
      </c>
      <c r="F27" s="133" t="str">
        <f>IF($B27&lt;&gt;"",VLOOKUP($C27,'Setting (7)'!$C$4:$AC$27,COLUMN(),FALSE),"")</f>
        <v/>
      </c>
      <c r="G27" s="133" t="str">
        <f>IF($B27&lt;&gt;"",VLOOKUP($C27,'Setting (7)'!$C$4:$AC$27,COLUMN(),FALSE),"")</f>
        <v/>
      </c>
      <c r="H27" s="133" t="str">
        <f>IF($B27&lt;&gt;"",VLOOKUP($C27,'Setting (7)'!$C$4:$AC$27,COLUMN(),FALSE),"")</f>
        <v/>
      </c>
      <c r="I27" s="133" t="str">
        <f>IF($B27&lt;&gt;"",VLOOKUP($C27,'Setting (7)'!$C$4:$AC$27,COLUMN(),FALSE),"")</f>
        <v/>
      </c>
      <c r="J27" s="133" t="str">
        <f>IF($B27&lt;&gt;"",VLOOKUP($C27,'Setting (7)'!$C$4:$AC$27,COLUMN(),FALSE),"")</f>
        <v/>
      </c>
      <c r="K27" s="134" t="str">
        <f>IF($B27&lt;&gt;"",VLOOKUP($C27,'Setting (7)'!$C$4:$AC$27,COLUMN(),FALSE),"")</f>
        <v/>
      </c>
      <c r="L27" s="133" t="str">
        <f>IF($B27&lt;&gt;"",VLOOKUP($C27,'Setting (7)'!$C$4:$AC$27,COLUMN(),FALSE),"")</f>
        <v/>
      </c>
      <c r="M27" s="133" t="str">
        <f>IF($B27&lt;&gt;"",VLOOKUP($C27,'Setting (7)'!$C$4:$AC$27,COLUMN(),FALSE),"")</f>
        <v/>
      </c>
      <c r="N27" s="133" t="str">
        <f>IF($B27&lt;&gt;"",VLOOKUP($C27,'Setting (7)'!$C$4:$AC$27,COLUMN(),FALSE),"")</f>
        <v/>
      </c>
      <c r="O27" s="133" t="str">
        <f>IF($B27&lt;&gt;"",VLOOKUP($C27,'Setting (7)'!$C$4:$AC$27,COLUMN(),FALSE),"")</f>
        <v/>
      </c>
      <c r="P27" s="133" t="str">
        <f>IF($B27&lt;&gt;"",VLOOKUP($C27,'Setting (7)'!$C$4:$AC$27,COLUMN(),FALSE),"")</f>
        <v/>
      </c>
      <c r="Q27" s="133" t="str">
        <f>IF($B27&lt;&gt;"",VLOOKUP($C27,'Setting (7)'!$C$4:$AC$27,COLUMN(),FALSE),"")</f>
        <v/>
      </c>
      <c r="R27" s="133" t="str">
        <f>IF($B27&lt;&gt;"",VLOOKUP($C27,'Setting (7)'!$C$4:$AC$27,COLUMN(),FALSE),"")</f>
        <v/>
      </c>
      <c r="S27" s="133" t="str">
        <f>IF($B27&lt;&gt;"",VLOOKUP($C27,'Setting (7)'!$C$4:$AC$27,COLUMN(),FALSE),"")</f>
        <v/>
      </c>
      <c r="T27" s="133" t="str">
        <f>IF($B27&lt;&gt;"",VLOOKUP($C27,'Setting (7)'!$C$4:$AC$27,COLUMN(),FALSE),"")</f>
        <v/>
      </c>
      <c r="U27" s="133" t="str">
        <f>IF($B27&lt;&gt;"",VLOOKUP($C27,'Setting (7)'!$C$4:$AC$27,COLUMN(),FALSE),"")</f>
        <v/>
      </c>
      <c r="V27" s="133" t="str">
        <f>IF($B27&lt;&gt;"",VLOOKUP($C27,'Setting (7)'!$C$4:$AC$27,COLUMN(),FALSE),"")</f>
        <v/>
      </c>
      <c r="W27" s="133" t="str">
        <f>IF($B27&lt;&gt;"",VLOOKUP($C27,'Setting (7)'!$C$4:$AC$27,COLUMN(),FALSE),"")</f>
        <v/>
      </c>
      <c r="X27" s="133" t="str">
        <f>IF($B27&lt;&gt;"",VLOOKUP($C27,'Setting (7)'!$C$4:$AC$27,COLUMN(),FALSE),"")</f>
        <v/>
      </c>
      <c r="Y27" s="133" t="str">
        <f>IF($B27&lt;&gt;"",VLOOKUP($C27,'Setting (7)'!$C$4:$AC$27,COLUMN(),FALSE),"")</f>
        <v/>
      </c>
      <c r="Z27" s="133" t="str">
        <f>IF($B27&lt;&gt;"",VLOOKUP($C27,'Setting (7)'!$C$4:$AC$27,COLUMN(),FALSE),"")</f>
        <v/>
      </c>
      <c r="AA27" s="133" t="str">
        <f>IF($B27&lt;&gt;"",VLOOKUP($C27,'Setting (7)'!$C$4:$AC$27,COLUMN(),FALSE),"")</f>
        <v/>
      </c>
    </row>
    <row r="28" spans="2:27">
      <c r="B28" s="132" t="str">
        <f>IF(B27&lt;&gt;"",IF(B27='Initial Setup (7)'!$B$2,"",B27+1),"")</f>
        <v/>
      </c>
      <c r="C28" s="130" t="str">
        <f>IF(B28&lt;&gt;"",VLOOKUP(B28,'Setting (7)'!B$4:AC$27,2,FALSE),"")</f>
        <v/>
      </c>
      <c r="D28" s="133" t="str">
        <f>IF($B28&lt;&gt;"",VLOOKUP($C28,'Setting (7)'!$C$4:$AC$27,COLUMN(),FALSE),"")</f>
        <v/>
      </c>
      <c r="E28" s="133" t="str">
        <f>IF($B28&lt;&gt;"",VLOOKUP($C28,'Setting (7)'!$C$4:$AC$27,COLUMN(),FALSE),"")</f>
        <v/>
      </c>
      <c r="F28" s="133" t="str">
        <f>IF($B28&lt;&gt;"",VLOOKUP($C28,'Setting (7)'!$C$4:$AC$27,COLUMN(),FALSE),"")</f>
        <v/>
      </c>
      <c r="G28" s="133" t="str">
        <f>IF($B28&lt;&gt;"",VLOOKUP($C28,'Setting (7)'!$C$4:$AC$27,COLUMN(),FALSE),"")</f>
        <v/>
      </c>
      <c r="H28" s="133" t="str">
        <f>IF($B28&lt;&gt;"",VLOOKUP($C28,'Setting (7)'!$C$4:$AC$27,COLUMN(),FALSE),"")</f>
        <v/>
      </c>
      <c r="I28" s="133" t="str">
        <f>IF($B28&lt;&gt;"",VLOOKUP($C28,'Setting (7)'!$C$4:$AC$27,COLUMN(),FALSE),"")</f>
        <v/>
      </c>
      <c r="J28" s="133" t="str">
        <f>IF($B28&lt;&gt;"",VLOOKUP($C28,'Setting (7)'!$C$4:$AC$27,COLUMN(),FALSE),"")</f>
        <v/>
      </c>
      <c r="K28" s="134" t="str">
        <f>IF($B28&lt;&gt;"",VLOOKUP($C28,'Setting (7)'!$C$4:$AC$27,COLUMN(),FALSE),"")</f>
        <v/>
      </c>
      <c r="L28" s="133" t="str">
        <f>IF($B28&lt;&gt;"",VLOOKUP($C28,'Setting (7)'!$C$4:$AC$27,COLUMN(),FALSE),"")</f>
        <v/>
      </c>
      <c r="M28" s="133" t="str">
        <f>IF($B28&lt;&gt;"",VLOOKUP($C28,'Setting (7)'!$C$4:$AC$27,COLUMN(),FALSE),"")</f>
        <v/>
      </c>
      <c r="N28" s="133" t="str">
        <f>IF($B28&lt;&gt;"",VLOOKUP($C28,'Setting (7)'!$C$4:$AC$27,COLUMN(),FALSE),"")</f>
        <v/>
      </c>
      <c r="O28" s="133" t="str">
        <f>IF($B28&lt;&gt;"",VLOOKUP($C28,'Setting (7)'!$C$4:$AC$27,COLUMN(),FALSE),"")</f>
        <v/>
      </c>
      <c r="P28" s="133" t="str">
        <f>IF($B28&lt;&gt;"",VLOOKUP($C28,'Setting (7)'!$C$4:$AC$27,COLUMN(),FALSE),"")</f>
        <v/>
      </c>
      <c r="Q28" s="133" t="str">
        <f>IF($B28&lt;&gt;"",VLOOKUP($C28,'Setting (7)'!$C$4:$AC$27,COLUMN(),FALSE),"")</f>
        <v/>
      </c>
      <c r="R28" s="133" t="str">
        <f>IF($B28&lt;&gt;"",VLOOKUP($C28,'Setting (7)'!$C$4:$AC$27,COLUMN(),FALSE),"")</f>
        <v/>
      </c>
      <c r="S28" s="133" t="str">
        <f>IF($B28&lt;&gt;"",VLOOKUP($C28,'Setting (7)'!$C$4:$AC$27,COLUMN(),FALSE),"")</f>
        <v/>
      </c>
      <c r="T28" s="133" t="str">
        <f>IF($B28&lt;&gt;"",VLOOKUP($C28,'Setting (7)'!$C$4:$AC$27,COLUMN(),FALSE),"")</f>
        <v/>
      </c>
      <c r="U28" s="133" t="str">
        <f>IF($B28&lt;&gt;"",VLOOKUP($C28,'Setting (7)'!$C$4:$AC$27,COLUMN(),FALSE),"")</f>
        <v/>
      </c>
      <c r="V28" s="133" t="str">
        <f>IF($B28&lt;&gt;"",VLOOKUP($C28,'Setting (7)'!$C$4:$AC$27,COLUMN(),FALSE),"")</f>
        <v/>
      </c>
      <c r="W28" s="133" t="str">
        <f>IF($B28&lt;&gt;"",VLOOKUP($C28,'Setting (7)'!$C$4:$AC$27,COLUMN(),FALSE),"")</f>
        <v/>
      </c>
      <c r="X28" s="133" t="str">
        <f>IF($B28&lt;&gt;"",VLOOKUP($C28,'Setting (7)'!$C$4:$AC$27,COLUMN(),FALSE),"")</f>
        <v/>
      </c>
      <c r="Y28" s="133" t="str">
        <f>IF($B28&lt;&gt;"",VLOOKUP($C28,'Setting (7)'!$C$4:$AC$27,COLUMN(),FALSE),"")</f>
        <v/>
      </c>
      <c r="Z28" s="133" t="str">
        <f>IF($B28&lt;&gt;"",VLOOKUP($C28,'Setting (7)'!$C$4:$AC$27,COLUMN(),FALSE),"")</f>
        <v/>
      </c>
      <c r="AA28" s="133" t="str">
        <f>IF($B28&lt;&gt;"",VLOOKUP($C28,'Setting (7)'!$C$4:$AC$27,COLUMN(),FALSE),"")</f>
        <v/>
      </c>
    </row>
    <row r="29" spans="2:27">
      <c r="B29" s="132" t="str">
        <f>IF(B28&lt;&gt;"",IF(B28='Initial Setup (7)'!$B$2,"",B28+1),"")</f>
        <v/>
      </c>
      <c r="C29" s="130" t="str">
        <f>IF(B29&lt;&gt;"",VLOOKUP(B29,'Setting (7)'!B$4:AC$27,2,FALSE),"")</f>
        <v/>
      </c>
      <c r="D29" s="133" t="str">
        <f>IF($B29&lt;&gt;"",VLOOKUP($C29,'Setting (7)'!$C$4:$AC$27,COLUMN(),FALSE),"")</f>
        <v/>
      </c>
      <c r="E29" s="133" t="str">
        <f>IF($B29&lt;&gt;"",VLOOKUP($C29,'Setting (7)'!$C$4:$AC$27,COLUMN(),FALSE),"")</f>
        <v/>
      </c>
      <c r="F29" s="133" t="str">
        <f>IF($B29&lt;&gt;"",VLOOKUP($C29,'Setting (7)'!$C$4:$AC$27,COLUMN(),FALSE),"")</f>
        <v/>
      </c>
      <c r="G29" s="133" t="str">
        <f>IF($B29&lt;&gt;"",VLOOKUP($C29,'Setting (7)'!$C$4:$AC$27,COLUMN(),FALSE),"")</f>
        <v/>
      </c>
      <c r="H29" s="133" t="str">
        <f>IF($B29&lt;&gt;"",VLOOKUP($C29,'Setting (7)'!$C$4:$AC$27,COLUMN(),FALSE),"")</f>
        <v/>
      </c>
      <c r="I29" s="133" t="str">
        <f>IF($B29&lt;&gt;"",VLOOKUP($C29,'Setting (7)'!$C$4:$AC$27,COLUMN(),FALSE),"")</f>
        <v/>
      </c>
      <c r="J29" s="133" t="str">
        <f>IF($B29&lt;&gt;"",VLOOKUP($C29,'Setting (7)'!$C$4:$AC$27,COLUMN(),FALSE),"")</f>
        <v/>
      </c>
      <c r="K29" s="134" t="str">
        <f>IF($B29&lt;&gt;"",VLOOKUP($C29,'Setting (7)'!$C$4:$AC$27,COLUMN(),FALSE),"")</f>
        <v/>
      </c>
      <c r="L29" s="133" t="str">
        <f>IF($B29&lt;&gt;"",VLOOKUP($C29,'Setting (7)'!$C$4:$AC$27,COLUMN(),FALSE),"")</f>
        <v/>
      </c>
      <c r="M29" s="133" t="str">
        <f>IF($B29&lt;&gt;"",VLOOKUP($C29,'Setting (7)'!$C$4:$AC$27,COLUMN(),FALSE),"")</f>
        <v/>
      </c>
      <c r="N29" s="133" t="str">
        <f>IF($B29&lt;&gt;"",VLOOKUP($C29,'Setting (7)'!$C$4:$AC$27,COLUMN(),FALSE),"")</f>
        <v/>
      </c>
      <c r="O29" s="133" t="str">
        <f>IF($B29&lt;&gt;"",VLOOKUP($C29,'Setting (7)'!$C$4:$AC$27,COLUMN(),FALSE),"")</f>
        <v/>
      </c>
      <c r="P29" s="133" t="str">
        <f>IF($B29&lt;&gt;"",VLOOKUP($C29,'Setting (7)'!$C$4:$AC$27,COLUMN(),FALSE),"")</f>
        <v/>
      </c>
      <c r="Q29" s="133" t="str">
        <f>IF($B29&lt;&gt;"",VLOOKUP($C29,'Setting (7)'!$C$4:$AC$27,COLUMN(),FALSE),"")</f>
        <v/>
      </c>
      <c r="R29" s="133" t="str">
        <f>IF($B29&lt;&gt;"",VLOOKUP($C29,'Setting (7)'!$C$4:$AC$27,COLUMN(),FALSE),"")</f>
        <v/>
      </c>
      <c r="S29" s="133" t="str">
        <f>IF($B29&lt;&gt;"",VLOOKUP($C29,'Setting (7)'!$C$4:$AC$27,COLUMN(),FALSE),"")</f>
        <v/>
      </c>
      <c r="T29" s="133" t="str">
        <f>IF($B29&lt;&gt;"",VLOOKUP($C29,'Setting (7)'!$C$4:$AC$27,COLUMN(),FALSE),"")</f>
        <v/>
      </c>
      <c r="U29" s="133" t="str">
        <f>IF($B29&lt;&gt;"",VLOOKUP($C29,'Setting (7)'!$C$4:$AC$27,COLUMN(),FALSE),"")</f>
        <v/>
      </c>
      <c r="V29" s="133" t="str">
        <f>IF($B29&lt;&gt;"",VLOOKUP($C29,'Setting (7)'!$C$4:$AC$27,COLUMN(),FALSE),"")</f>
        <v/>
      </c>
      <c r="W29" s="133" t="str">
        <f>IF($B29&lt;&gt;"",VLOOKUP($C29,'Setting (7)'!$C$4:$AC$27,COLUMN(),FALSE),"")</f>
        <v/>
      </c>
      <c r="X29" s="133" t="str">
        <f>IF($B29&lt;&gt;"",VLOOKUP($C29,'Setting (7)'!$C$4:$AC$27,COLUMN(),FALSE),"")</f>
        <v/>
      </c>
      <c r="Y29" s="133" t="str">
        <f>IF($B29&lt;&gt;"",VLOOKUP($C29,'Setting (7)'!$C$4:$AC$27,COLUMN(),FALSE),"")</f>
        <v/>
      </c>
      <c r="Z29" s="133" t="str">
        <f>IF($B29&lt;&gt;"",VLOOKUP($C29,'Setting (7)'!$C$4:$AC$27,COLUMN(),FALSE),"")</f>
        <v/>
      </c>
      <c r="AA29" s="133" t="str">
        <f>IF($B29&lt;&gt;"",VLOOKUP($C29,'Setting (7)'!$C$4:$AC$27,COLUMN(),FALSE),"")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35" priority="1" stopIfTrue="1">
      <formula>$B6&lt;&gt;""</formula>
    </cfRule>
  </conditionalFormatting>
  <conditionalFormatting sqref="B6">
    <cfRule type="expression" dxfId="34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J34" sqref="J34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7</v>
      </c>
      <c r="C4" s="128" t="str">
        <f>IF('Initial Setup (7)'!D3&lt;&gt;"",'Initial Setup (7)'!E3,0)</f>
        <v>ANKARAGÜCÜ (TUR)</v>
      </c>
      <c r="D4" s="133">
        <f>'Initial Setup (7)'!B2</f>
        <v>9</v>
      </c>
      <c r="E4" s="133">
        <f>COUNTIF('Fixtures and Results (7)'!D:D,'Setting (7)'!C4)+COUNTIF('Fixtures and Results (7)'!G:G,'Setting (7)'!C4)</f>
        <v>9</v>
      </c>
      <c r="F4" s="132">
        <f t="shared" ref="F4:F23" si="1">G4+H4+I4</f>
        <v>4</v>
      </c>
      <c r="G4" s="132">
        <f t="shared" ref="G4:K23" si="2">O4+W4</f>
        <v>1</v>
      </c>
      <c r="H4" s="132">
        <f t="shared" si="2"/>
        <v>1</v>
      </c>
      <c r="I4" s="132">
        <f t="shared" si="2"/>
        <v>2</v>
      </c>
      <c r="J4" s="132">
        <f t="shared" si="2"/>
        <v>1</v>
      </c>
      <c r="K4" s="132">
        <f t="shared" si="2"/>
        <v>4</v>
      </c>
      <c r="L4" s="132">
        <f>IF(D4&lt;1,-100,T4+AB4)</f>
        <v>-3</v>
      </c>
      <c r="M4" s="132">
        <f>U4+AC4-ABS('Deduction (7)'!D3)</f>
        <v>4</v>
      </c>
      <c r="N4" s="132">
        <f t="shared" ref="N4:N23" si="3">O4+P4+Q4</f>
        <v>2</v>
      </c>
      <c r="O4" s="132">
        <f>SUMPRODUCT(('Fixtures and Results (7)'!D$3:D$382='Setting (7)'!C4)*('Fixtures and Results (7)'!E$3:E$382&gt;'Fixtures and Results (7)'!F$3:F$382))</f>
        <v>0</v>
      </c>
      <c r="P4" s="132">
        <f>SUMPRODUCT(('Fixtures and Results (7)'!D$3:D$382='Setting (7)'!C4)*('Fixtures and Results (7)'!E$3:E$382='Fixtures and Results (7)'!F$3:F$382)*('Fixtures and Results (7)'!E$3:E$382&lt;&gt;""))</f>
        <v>1</v>
      </c>
      <c r="Q4" s="132">
        <f>SUMPRODUCT(('Fixtures and Results (7)'!D$3:D$382='Setting (7)'!C4)*('Fixtures and Results (7)'!E$3:E$382&lt;'Fixtures and Results (7)'!F$3:F$382))</f>
        <v>1</v>
      </c>
      <c r="R4" s="132">
        <f>SUMIF('Fixtures and Results (7)'!D$3:D$382,'Setting (7)'!C4,'Fixtures and Results (7)'!E$3:E$382)</f>
        <v>0</v>
      </c>
      <c r="S4" s="132">
        <f>SUMIF('Fixtures and Results (7)'!D$3:D$382,'Setting (7)'!C4,'Fixtures and Results (7)'!F$3:F$382)</f>
        <v>2</v>
      </c>
      <c r="T4" s="132">
        <f t="shared" ref="T4:T23" si="4">R4-S4</f>
        <v>-2</v>
      </c>
      <c r="U4" s="132">
        <f t="shared" ref="U4:U23" si="5">O4*3+P4*1</f>
        <v>1</v>
      </c>
      <c r="V4" s="132">
        <f t="shared" ref="V4:V23" si="6">W4+X4+Y4</f>
        <v>2</v>
      </c>
      <c r="W4" s="132">
        <f>SUMPRODUCT(('Fixtures and Results (7)'!G$3:G$382='Setting (7)'!C4)*('Fixtures and Results (7)'!E$3:E$382&lt;'Fixtures and Results (7)'!F$3:F$382))</f>
        <v>1</v>
      </c>
      <c r="X4" s="132">
        <f>SUMPRODUCT(('Fixtures and Results (7)'!G$3:G$382='Setting (7)'!C4)*('Fixtures and Results (7)'!E$3:E$382='Fixtures and Results (7)'!F$3:F$382)*('Fixtures and Results (7)'!F$3:F$382&lt;&gt;""))</f>
        <v>0</v>
      </c>
      <c r="Y4" s="132">
        <f>SUMPRODUCT(('Fixtures and Results (7)'!G$3:G$382='Setting (7)'!C4)*('Fixtures and Results (7)'!E$3:E$382&gt;'Fixtures and Results (7)'!F$3:F$382))</f>
        <v>1</v>
      </c>
      <c r="Z4" s="132">
        <f>SUMIF('Fixtures and Results (7)'!G$3:G$382,'Setting (7)'!C4,'Fixtures and Results (7)'!F$3:F$382)</f>
        <v>1</v>
      </c>
      <c r="AA4" s="132">
        <f>SUMIF('Fixtures and Results (7)'!G$3:G$382,'Setting (7)'!C4,'Fixtures and Results (7)'!E$3:E$382)</f>
        <v>2</v>
      </c>
      <c r="AB4" s="132">
        <f t="shared" ref="AB4:AB23" si="7">Z4-AA4</f>
        <v>-1</v>
      </c>
      <c r="AC4" s="132">
        <f t="shared" ref="AC4:AC23" si="8">W4*3+X4*1</f>
        <v>3</v>
      </c>
      <c r="AD4" s="132">
        <f>RANK(M4,M$4:M$27)</f>
        <v>6</v>
      </c>
      <c r="AE4" s="132">
        <f>SUMPRODUCT((M$4:M$27=M4)*(L$4:L$27&gt;L4))</f>
        <v>0</v>
      </c>
      <c r="AF4" s="132">
        <f>SUMPRODUCT((M$4:M$27=M4)*(L$4:L$27=L4)*(J$4:J$27&gt;J4))</f>
        <v>1</v>
      </c>
      <c r="AG4" s="132">
        <f>SUMPRODUCT((M$4:M$27=M4)*(L$4:L$27=L4)*(J$4:J$27=J4)*(D$4:D$27&gt;D4))</f>
        <v>0</v>
      </c>
    </row>
    <row r="5" spans="2:33">
      <c r="B5" s="128">
        <f t="shared" si="0"/>
        <v>2</v>
      </c>
      <c r="C5" s="128" t="str">
        <f>IF('Initial Setup (7)'!D4&lt;&gt;"",'Initial Setup (7)'!E4,0)</f>
        <v>BENFICA (POR)</v>
      </c>
      <c r="D5" s="136">
        <f>D4-1</f>
        <v>8</v>
      </c>
      <c r="E5" s="133">
        <f>COUNTIF('Fixtures and Results (7)'!D:D,'Setting (7)'!C5)+COUNTIF('Fixtures and Results (7)'!G:G,'Setting (7)'!C5)</f>
        <v>9</v>
      </c>
      <c r="F5" s="132">
        <f t="shared" si="1"/>
        <v>4</v>
      </c>
      <c r="G5" s="132">
        <f t="shared" si="2"/>
        <v>2</v>
      </c>
      <c r="H5" s="132">
        <f t="shared" si="2"/>
        <v>1</v>
      </c>
      <c r="I5" s="132">
        <f t="shared" si="2"/>
        <v>1</v>
      </c>
      <c r="J5" s="132">
        <f t="shared" si="2"/>
        <v>4</v>
      </c>
      <c r="K5" s="132">
        <f t="shared" si="2"/>
        <v>1</v>
      </c>
      <c r="L5" s="132">
        <f t="shared" ref="L5:L27" si="9">IF(D5&lt;1,-100,T5+AB5)</f>
        <v>3</v>
      </c>
      <c r="M5" s="132">
        <f>U5+AC5-ABS('Deduction (7)'!D4)</f>
        <v>7</v>
      </c>
      <c r="N5" s="132">
        <f t="shared" si="3"/>
        <v>2</v>
      </c>
      <c r="O5" s="132">
        <f>SUMPRODUCT(('Fixtures and Results (7)'!D$3:D$382='Setting (7)'!C5)*('Fixtures and Results (7)'!E$3:E$382&gt;'Fixtures and Results (7)'!F$3:F$382))</f>
        <v>0</v>
      </c>
      <c r="P5" s="132">
        <f>SUMPRODUCT(('Fixtures and Results (7)'!D$3:D$382='Setting (7)'!C5)*('Fixtures and Results (7)'!E$3:E$382='Fixtures and Results (7)'!F$3:F$382)*('Fixtures and Results (7)'!E$3:E$382&lt;&gt;""))</f>
        <v>1</v>
      </c>
      <c r="Q5" s="132">
        <f>SUMPRODUCT(('Fixtures and Results (7)'!D$3:D$382='Setting (7)'!C5)*('Fixtures and Results (7)'!E$3:E$382&lt;'Fixtures and Results (7)'!F$3:F$382))</f>
        <v>1</v>
      </c>
      <c r="R5" s="132">
        <f>SUMIF('Fixtures and Results (7)'!D$3:D$382,'Setting (7)'!C5,'Fixtures and Results (7)'!E$3:E$382)</f>
        <v>0</v>
      </c>
      <c r="S5" s="132">
        <f>SUMIF('Fixtures and Results (7)'!D$3:D$382,'Setting (7)'!C5,'Fixtures and Results (7)'!F$3:F$382)</f>
        <v>1</v>
      </c>
      <c r="T5" s="132">
        <f t="shared" si="4"/>
        <v>-1</v>
      </c>
      <c r="U5" s="132">
        <f t="shared" si="5"/>
        <v>1</v>
      </c>
      <c r="V5" s="132">
        <f t="shared" si="6"/>
        <v>2</v>
      </c>
      <c r="W5" s="132">
        <f>SUMPRODUCT(('Fixtures and Results (7)'!G$3:G$382='Setting (7)'!C5)*('Fixtures and Results (7)'!E$3:E$382&lt;'Fixtures and Results (7)'!F$3:F$382))</f>
        <v>2</v>
      </c>
      <c r="X5" s="132">
        <f>SUMPRODUCT(('Fixtures and Results (7)'!G$3:G$382='Setting (7)'!C5)*('Fixtures and Results (7)'!E$3:E$382='Fixtures and Results (7)'!F$3:F$382)*('Fixtures and Results (7)'!F$3:F$382&lt;&gt;""))</f>
        <v>0</v>
      </c>
      <c r="Y5" s="132">
        <f>SUMPRODUCT(('Fixtures and Results (7)'!G$3:G$382='Setting (7)'!C5)*('Fixtures and Results (7)'!E$3:E$382&gt;'Fixtures and Results (7)'!F$3:F$382))</f>
        <v>0</v>
      </c>
      <c r="Z5" s="132">
        <f>SUMIF('Fixtures and Results (7)'!G$3:G$382,'Setting (7)'!C5,'Fixtures and Results (7)'!F$3:F$382)</f>
        <v>4</v>
      </c>
      <c r="AA5" s="132">
        <f>SUMIF('Fixtures and Results (7)'!G$3:G$382,'Setting (7)'!C5,'Fixtures and Results (7)'!E$3:E$382)</f>
        <v>0</v>
      </c>
      <c r="AB5" s="132">
        <f t="shared" si="7"/>
        <v>4</v>
      </c>
      <c r="AC5" s="132">
        <f t="shared" si="8"/>
        <v>6</v>
      </c>
      <c r="AD5" s="132">
        <f t="shared" ref="AD5:AD27" si="10">RANK(M5,M$4:M$27)</f>
        <v>2</v>
      </c>
      <c r="AE5" s="132">
        <f t="shared" ref="AE5:AE27" si="11">SUMPRODUCT((M$4:M$27=M5)*(L$4:L$27&gt;L5))</f>
        <v>0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5</v>
      </c>
      <c r="C6" s="128" t="str">
        <f>IF('Initial Setup (7)'!D5&lt;&gt;"",'Initial Setup (7)'!E5,0)</f>
        <v>CARDIFF CITY (WAL)</v>
      </c>
      <c r="D6" s="136">
        <f t="shared" ref="D6:D27" si="14">D5-1</f>
        <v>7</v>
      </c>
      <c r="E6" s="133">
        <f>COUNTIF('Fixtures and Results (7)'!D:D,'Setting (7)'!C6)+COUNTIF('Fixtures and Results (7)'!G:G,'Setting (7)'!C6)</f>
        <v>9</v>
      </c>
      <c r="F6" s="132">
        <f t="shared" si="1"/>
        <v>4</v>
      </c>
      <c r="G6" s="132">
        <f t="shared" si="2"/>
        <v>2</v>
      </c>
      <c r="H6" s="132">
        <f t="shared" si="2"/>
        <v>0</v>
      </c>
      <c r="I6" s="132">
        <f t="shared" si="2"/>
        <v>2</v>
      </c>
      <c r="J6" s="132">
        <f t="shared" si="2"/>
        <v>3</v>
      </c>
      <c r="K6" s="132">
        <f t="shared" si="2"/>
        <v>3</v>
      </c>
      <c r="L6" s="132">
        <f t="shared" si="9"/>
        <v>0</v>
      </c>
      <c r="M6" s="132">
        <f>U6+AC6-ABS('Deduction (7)'!D5)</f>
        <v>6</v>
      </c>
      <c r="N6" s="132">
        <f t="shared" si="3"/>
        <v>2</v>
      </c>
      <c r="O6" s="132">
        <f>SUMPRODUCT(('Fixtures and Results (7)'!D$3:D$382='Setting (7)'!C6)*('Fixtures and Results (7)'!E$3:E$382&gt;'Fixtures and Results (7)'!F$3:F$382))</f>
        <v>1</v>
      </c>
      <c r="P6" s="132">
        <f>SUMPRODUCT(('Fixtures and Results (7)'!D$3:D$382='Setting (7)'!C6)*('Fixtures and Results (7)'!E$3:E$382='Fixtures and Results (7)'!F$3:F$382)*('Fixtures and Results (7)'!E$3:E$382&lt;&gt;""))</f>
        <v>0</v>
      </c>
      <c r="Q6" s="132">
        <f>SUMPRODUCT(('Fixtures and Results (7)'!D$3:D$382='Setting (7)'!C6)*('Fixtures and Results (7)'!E$3:E$382&lt;'Fixtures and Results (7)'!F$3:F$382))</f>
        <v>1</v>
      </c>
      <c r="R6" s="132">
        <f>SUMIF('Fixtures and Results (7)'!D$3:D$382,'Setting (7)'!C6,'Fixtures and Results (7)'!E$3:E$382)</f>
        <v>2</v>
      </c>
      <c r="S6" s="132">
        <f>SUMIF('Fixtures and Results (7)'!D$3:D$382,'Setting (7)'!C6,'Fixtures and Results (7)'!F$3:F$382)</f>
        <v>2</v>
      </c>
      <c r="T6" s="132">
        <f t="shared" si="4"/>
        <v>0</v>
      </c>
      <c r="U6" s="132">
        <f t="shared" si="5"/>
        <v>3</v>
      </c>
      <c r="V6" s="132">
        <f t="shared" si="6"/>
        <v>2</v>
      </c>
      <c r="W6" s="132">
        <f>SUMPRODUCT(('Fixtures and Results (7)'!G$3:G$382='Setting (7)'!C6)*('Fixtures and Results (7)'!E$3:E$382&lt;'Fixtures and Results (7)'!F$3:F$382))</f>
        <v>1</v>
      </c>
      <c r="X6" s="132">
        <f>SUMPRODUCT(('Fixtures and Results (7)'!G$3:G$382='Setting (7)'!C6)*('Fixtures and Results (7)'!E$3:E$382='Fixtures and Results (7)'!F$3:F$382)*('Fixtures and Results (7)'!F$3:F$382&lt;&gt;""))</f>
        <v>0</v>
      </c>
      <c r="Y6" s="132">
        <f>SUMPRODUCT(('Fixtures and Results (7)'!G$3:G$382='Setting (7)'!C6)*('Fixtures and Results (7)'!E$3:E$382&gt;'Fixtures and Results (7)'!F$3:F$382))</f>
        <v>1</v>
      </c>
      <c r="Z6" s="132">
        <f>SUMIF('Fixtures and Results (7)'!G$3:G$382,'Setting (7)'!C6,'Fixtures and Results (7)'!F$3:F$382)</f>
        <v>1</v>
      </c>
      <c r="AA6" s="132">
        <f>SUMIF('Fixtures and Results (7)'!G$3:G$382,'Setting (7)'!C6,'Fixtures and Results (7)'!E$3:E$382)</f>
        <v>1</v>
      </c>
      <c r="AB6" s="132">
        <f t="shared" si="7"/>
        <v>0</v>
      </c>
      <c r="AC6" s="132">
        <f t="shared" si="8"/>
        <v>3</v>
      </c>
      <c r="AD6" s="132">
        <f t="shared" si="10"/>
        <v>4</v>
      </c>
      <c r="AE6" s="132">
        <f t="shared" si="11"/>
        <v>1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9</v>
      </c>
      <c r="C7" s="128" t="str">
        <f>IF('Initial Setup (7)'!D6&lt;&gt;"",'Initial Setup (7)'!E6,0)</f>
        <v>CLUB BRUGGE (BEL)</v>
      </c>
      <c r="D7" s="136">
        <f t="shared" si="14"/>
        <v>6</v>
      </c>
      <c r="E7" s="133">
        <f>COUNTIF('Fixtures and Results (7)'!D:D,'Setting (7)'!C7)+COUNTIF('Fixtures and Results (7)'!G:G,'Setting (7)'!C7)</f>
        <v>9</v>
      </c>
      <c r="F7" s="132">
        <f t="shared" si="1"/>
        <v>4</v>
      </c>
      <c r="G7" s="132">
        <f t="shared" si="2"/>
        <v>0</v>
      </c>
      <c r="H7" s="132">
        <f t="shared" si="2"/>
        <v>1</v>
      </c>
      <c r="I7" s="132">
        <f t="shared" si="2"/>
        <v>3</v>
      </c>
      <c r="J7" s="132">
        <f t="shared" si="2"/>
        <v>0</v>
      </c>
      <c r="K7" s="132">
        <f t="shared" si="2"/>
        <v>5</v>
      </c>
      <c r="L7" s="132">
        <f t="shared" si="9"/>
        <v>-5</v>
      </c>
      <c r="M7" s="132">
        <f>U7+AC7-ABS('Deduction (7)'!D6)</f>
        <v>1</v>
      </c>
      <c r="N7" s="132">
        <f t="shared" si="3"/>
        <v>2</v>
      </c>
      <c r="O7" s="132">
        <f>SUMPRODUCT(('Fixtures and Results (7)'!D$3:D$382='Setting (7)'!C7)*('Fixtures and Results (7)'!E$3:E$382&gt;'Fixtures and Results (7)'!F$3:F$382))</f>
        <v>0</v>
      </c>
      <c r="P7" s="132">
        <f>SUMPRODUCT(('Fixtures and Results (7)'!D$3:D$382='Setting (7)'!C7)*('Fixtures and Results (7)'!E$3:E$382='Fixtures and Results (7)'!F$3:F$382)*('Fixtures and Results (7)'!E$3:E$382&lt;&gt;""))</f>
        <v>1</v>
      </c>
      <c r="Q7" s="132">
        <f>SUMPRODUCT(('Fixtures and Results (7)'!D$3:D$382='Setting (7)'!C7)*('Fixtures and Results (7)'!E$3:E$382&lt;'Fixtures and Results (7)'!F$3:F$382))</f>
        <v>1</v>
      </c>
      <c r="R7" s="132">
        <f>SUMIF('Fixtures and Results (7)'!D$3:D$382,'Setting (7)'!C7,'Fixtures and Results (7)'!E$3:E$382)</f>
        <v>0</v>
      </c>
      <c r="S7" s="132">
        <f>SUMIF('Fixtures and Results (7)'!D$3:D$382,'Setting (7)'!C7,'Fixtures and Results (7)'!F$3:F$382)</f>
        <v>1</v>
      </c>
      <c r="T7" s="132">
        <f t="shared" si="4"/>
        <v>-1</v>
      </c>
      <c r="U7" s="132">
        <f t="shared" si="5"/>
        <v>1</v>
      </c>
      <c r="V7" s="132">
        <f t="shared" si="6"/>
        <v>2</v>
      </c>
      <c r="W7" s="132">
        <f>SUMPRODUCT(('Fixtures and Results (7)'!G$3:G$382='Setting (7)'!C7)*('Fixtures and Results (7)'!E$3:E$382&lt;'Fixtures and Results (7)'!F$3:F$382))</f>
        <v>0</v>
      </c>
      <c r="X7" s="132">
        <f>SUMPRODUCT(('Fixtures and Results (7)'!G$3:G$382='Setting (7)'!C7)*('Fixtures and Results (7)'!E$3:E$382='Fixtures and Results (7)'!F$3:F$382)*('Fixtures and Results (7)'!F$3:F$382&lt;&gt;""))</f>
        <v>0</v>
      </c>
      <c r="Y7" s="132">
        <f>SUMPRODUCT(('Fixtures and Results (7)'!G$3:G$382='Setting (7)'!C7)*('Fixtures and Results (7)'!E$3:E$382&gt;'Fixtures and Results (7)'!F$3:F$382))</f>
        <v>2</v>
      </c>
      <c r="Z7" s="132">
        <f>SUMIF('Fixtures and Results (7)'!G$3:G$382,'Setting (7)'!C7,'Fixtures and Results (7)'!F$3:F$382)</f>
        <v>0</v>
      </c>
      <c r="AA7" s="132">
        <f>SUMIF('Fixtures and Results (7)'!G$3:G$382,'Setting (7)'!C7,'Fixtures and Results (7)'!E$3:E$382)</f>
        <v>4</v>
      </c>
      <c r="AB7" s="132">
        <f t="shared" si="7"/>
        <v>-4</v>
      </c>
      <c r="AC7" s="132">
        <f t="shared" si="8"/>
        <v>0</v>
      </c>
      <c r="AD7" s="132">
        <f t="shared" si="10"/>
        <v>8</v>
      </c>
      <c r="AE7" s="132">
        <f t="shared" si="11"/>
        <v>1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6</v>
      </c>
      <c r="C8" s="128" t="str">
        <f>IF('Initial Setup (7)'!D7&lt;&gt;"",'Initial Setup (7)'!E7,0)</f>
        <v>GABALA (AZE)</v>
      </c>
      <c r="D8" s="136">
        <f t="shared" si="14"/>
        <v>5</v>
      </c>
      <c r="E8" s="133">
        <f>COUNTIF('Fixtures and Results (7)'!D:D,'Setting (7)'!C8)+COUNTIF('Fixtures and Results (7)'!G:G,'Setting (7)'!C8)</f>
        <v>9</v>
      </c>
      <c r="F8" s="132">
        <f t="shared" si="1"/>
        <v>4</v>
      </c>
      <c r="G8" s="132">
        <f t="shared" si="2"/>
        <v>1</v>
      </c>
      <c r="H8" s="132">
        <f t="shared" si="2"/>
        <v>1</v>
      </c>
      <c r="I8" s="132">
        <f t="shared" si="2"/>
        <v>2</v>
      </c>
      <c r="J8" s="132">
        <f t="shared" si="2"/>
        <v>2</v>
      </c>
      <c r="K8" s="132">
        <f t="shared" si="2"/>
        <v>5</v>
      </c>
      <c r="L8" s="132">
        <f t="shared" si="9"/>
        <v>-3</v>
      </c>
      <c r="M8" s="132">
        <f>U8+AC8-ABS('Deduction (7)'!D7)</f>
        <v>4</v>
      </c>
      <c r="N8" s="132">
        <f t="shared" si="3"/>
        <v>2</v>
      </c>
      <c r="O8" s="132">
        <f>SUMPRODUCT(('Fixtures and Results (7)'!D$3:D$382='Setting (7)'!C8)*('Fixtures and Results (7)'!E$3:E$382&gt;'Fixtures and Results (7)'!F$3:F$382))</f>
        <v>1</v>
      </c>
      <c r="P8" s="132">
        <f>SUMPRODUCT(('Fixtures and Results (7)'!D$3:D$382='Setting (7)'!C8)*('Fixtures and Results (7)'!E$3:E$382='Fixtures and Results (7)'!F$3:F$382)*('Fixtures and Results (7)'!E$3:E$382&lt;&gt;""))</f>
        <v>0</v>
      </c>
      <c r="Q8" s="132">
        <f>SUMPRODUCT(('Fixtures and Results (7)'!D$3:D$382='Setting (7)'!C8)*('Fixtures and Results (7)'!E$3:E$382&lt;'Fixtures and Results (7)'!F$3:F$382))</f>
        <v>1</v>
      </c>
      <c r="R8" s="132">
        <f>SUMIF('Fixtures and Results (7)'!D$3:D$382,'Setting (7)'!C8,'Fixtures and Results (7)'!E$3:E$382)</f>
        <v>2</v>
      </c>
      <c r="S8" s="132">
        <f>SUMIF('Fixtures and Results (7)'!D$3:D$382,'Setting (7)'!C8,'Fixtures and Results (7)'!F$3:F$382)</f>
        <v>3</v>
      </c>
      <c r="T8" s="132">
        <f t="shared" si="4"/>
        <v>-1</v>
      </c>
      <c r="U8" s="132">
        <f t="shared" si="5"/>
        <v>3</v>
      </c>
      <c r="V8" s="132">
        <f t="shared" si="6"/>
        <v>2</v>
      </c>
      <c r="W8" s="132">
        <f>SUMPRODUCT(('Fixtures and Results (7)'!G$3:G$382='Setting (7)'!C8)*('Fixtures and Results (7)'!E$3:E$382&lt;'Fixtures and Results (7)'!F$3:F$382))</f>
        <v>0</v>
      </c>
      <c r="X8" s="132">
        <f>SUMPRODUCT(('Fixtures and Results (7)'!G$3:G$382='Setting (7)'!C8)*('Fixtures and Results (7)'!E$3:E$382='Fixtures and Results (7)'!F$3:F$382)*('Fixtures and Results (7)'!F$3:F$382&lt;&gt;""))</f>
        <v>1</v>
      </c>
      <c r="Y8" s="132">
        <f>SUMPRODUCT(('Fixtures and Results (7)'!G$3:G$382='Setting (7)'!C8)*('Fixtures and Results (7)'!E$3:E$382&gt;'Fixtures and Results (7)'!F$3:F$382))</f>
        <v>1</v>
      </c>
      <c r="Z8" s="132">
        <f>SUMIF('Fixtures and Results (7)'!G$3:G$382,'Setting (7)'!C8,'Fixtures and Results (7)'!F$3:F$382)</f>
        <v>0</v>
      </c>
      <c r="AA8" s="132">
        <f>SUMIF('Fixtures and Results (7)'!G$3:G$382,'Setting (7)'!C8,'Fixtures and Results (7)'!E$3:E$382)</f>
        <v>2</v>
      </c>
      <c r="AB8" s="132">
        <f t="shared" si="7"/>
        <v>-2</v>
      </c>
      <c r="AC8" s="132">
        <f t="shared" si="8"/>
        <v>1</v>
      </c>
      <c r="AD8" s="132">
        <f t="shared" si="10"/>
        <v>6</v>
      </c>
      <c r="AE8" s="132">
        <f t="shared" si="11"/>
        <v>0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3</v>
      </c>
      <c r="C9" s="128" t="str">
        <f>IF('Initial Setup (7)'!D8&lt;&gt;"",'Initial Setup (7)'!E8,0)</f>
        <v>GÖZTEPE (TUR)</v>
      </c>
      <c r="D9" s="136">
        <f t="shared" si="14"/>
        <v>4</v>
      </c>
      <c r="E9" s="133">
        <f>COUNTIF('Fixtures and Results (7)'!D:D,'Setting (7)'!C9)+COUNTIF('Fixtures and Results (7)'!G:G,'Setting (7)'!C9)</f>
        <v>9</v>
      </c>
      <c r="F9" s="132">
        <f t="shared" si="1"/>
        <v>3</v>
      </c>
      <c r="G9" s="132">
        <f t="shared" si="2"/>
        <v>2</v>
      </c>
      <c r="H9" s="132">
        <f t="shared" si="2"/>
        <v>1</v>
      </c>
      <c r="I9" s="132">
        <f t="shared" si="2"/>
        <v>0</v>
      </c>
      <c r="J9" s="132">
        <f t="shared" si="2"/>
        <v>2</v>
      </c>
      <c r="K9" s="132">
        <f t="shared" si="2"/>
        <v>0</v>
      </c>
      <c r="L9" s="132">
        <f t="shared" si="9"/>
        <v>2</v>
      </c>
      <c r="M9" s="132">
        <f>U9+AC9-ABS('Deduction (7)'!D8)</f>
        <v>7</v>
      </c>
      <c r="N9" s="132">
        <f t="shared" si="3"/>
        <v>2</v>
      </c>
      <c r="O9" s="132">
        <f>SUMPRODUCT(('Fixtures and Results (7)'!D$3:D$382='Setting (7)'!C9)*('Fixtures and Results (7)'!E$3:E$382&gt;'Fixtures and Results (7)'!F$3:F$382))</f>
        <v>2</v>
      </c>
      <c r="P9" s="132">
        <f>SUMPRODUCT(('Fixtures and Results (7)'!D$3:D$382='Setting (7)'!C9)*('Fixtures and Results (7)'!E$3:E$382='Fixtures and Results (7)'!F$3:F$382)*('Fixtures and Results (7)'!E$3:E$382&lt;&gt;""))</f>
        <v>0</v>
      </c>
      <c r="Q9" s="132">
        <f>SUMPRODUCT(('Fixtures and Results (7)'!D$3:D$382='Setting (7)'!C9)*('Fixtures and Results (7)'!E$3:E$382&lt;'Fixtures and Results (7)'!F$3:F$382))</f>
        <v>0</v>
      </c>
      <c r="R9" s="132">
        <f>SUMIF('Fixtures and Results (7)'!D$3:D$382,'Setting (7)'!C9,'Fixtures and Results (7)'!E$3:E$382)</f>
        <v>2</v>
      </c>
      <c r="S9" s="132">
        <f>SUMIF('Fixtures and Results (7)'!D$3:D$382,'Setting (7)'!C9,'Fixtures and Results (7)'!F$3:F$382)</f>
        <v>0</v>
      </c>
      <c r="T9" s="132">
        <f t="shared" si="4"/>
        <v>2</v>
      </c>
      <c r="U9" s="132">
        <f t="shared" si="5"/>
        <v>6</v>
      </c>
      <c r="V9" s="132">
        <f t="shared" si="6"/>
        <v>1</v>
      </c>
      <c r="W9" s="132">
        <f>SUMPRODUCT(('Fixtures and Results (7)'!G$3:G$382='Setting (7)'!C9)*('Fixtures and Results (7)'!E$3:E$382&lt;'Fixtures and Results (7)'!F$3:F$382))</f>
        <v>0</v>
      </c>
      <c r="X9" s="132">
        <f>SUMPRODUCT(('Fixtures and Results (7)'!G$3:G$382='Setting (7)'!C9)*('Fixtures and Results (7)'!E$3:E$382='Fixtures and Results (7)'!F$3:F$382)*('Fixtures and Results (7)'!F$3:F$382&lt;&gt;""))</f>
        <v>1</v>
      </c>
      <c r="Y9" s="132">
        <f>SUMPRODUCT(('Fixtures and Results (7)'!G$3:G$382='Setting (7)'!C9)*('Fixtures and Results (7)'!E$3:E$382&gt;'Fixtures and Results (7)'!F$3:F$382))</f>
        <v>0</v>
      </c>
      <c r="Z9" s="132">
        <f>SUMIF('Fixtures and Results (7)'!G$3:G$382,'Setting (7)'!C9,'Fixtures and Results (7)'!F$3:F$382)</f>
        <v>0</v>
      </c>
      <c r="AA9" s="132">
        <f>SUMIF('Fixtures and Results (7)'!G$3:G$382,'Setting (7)'!C9,'Fixtures and Results (7)'!E$3:E$382)</f>
        <v>0</v>
      </c>
      <c r="AB9" s="132">
        <f t="shared" si="7"/>
        <v>0</v>
      </c>
      <c r="AC9" s="132">
        <f t="shared" si="8"/>
        <v>1</v>
      </c>
      <c r="AD9" s="132">
        <f t="shared" si="10"/>
        <v>2</v>
      </c>
      <c r="AE9" s="132">
        <f t="shared" si="11"/>
        <v>1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8</v>
      </c>
      <c r="C10" s="128" t="str">
        <f>IF('Initial Setup (7)'!D9&lt;&gt;"",'Initial Setup (7)'!E9,0)</f>
        <v>GRASSHOPPER (SUI)</v>
      </c>
      <c r="D10" s="136">
        <f t="shared" si="14"/>
        <v>3</v>
      </c>
      <c r="E10" s="133">
        <f>COUNTIF('Fixtures and Results (7)'!D:D,'Setting (7)'!C10)+COUNTIF('Fixtures and Results (7)'!G:G,'Setting (7)'!C10)</f>
        <v>9</v>
      </c>
      <c r="F10" s="132">
        <f t="shared" si="1"/>
        <v>3</v>
      </c>
      <c r="G10" s="132">
        <f t="shared" si="2"/>
        <v>0</v>
      </c>
      <c r="H10" s="132">
        <f t="shared" si="2"/>
        <v>1</v>
      </c>
      <c r="I10" s="132">
        <f t="shared" si="2"/>
        <v>2</v>
      </c>
      <c r="J10" s="132">
        <f t="shared" si="2"/>
        <v>1</v>
      </c>
      <c r="K10" s="132">
        <f t="shared" si="2"/>
        <v>3</v>
      </c>
      <c r="L10" s="132">
        <f t="shared" si="9"/>
        <v>-2</v>
      </c>
      <c r="M10" s="132">
        <f>U10+AC10-ABS('Deduction (7)'!D9)</f>
        <v>1</v>
      </c>
      <c r="N10" s="132">
        <f t="shared" si="3"/>
        <v>1</v>
      </c>
      <c r="O10" s="132">
        <f>SUMPRODUCT(('Fixtures and Results (7)'!D$3:D$382='Setting (7)'!C10)*('Fixtures and Results (7)'!E$3:E$382&gt;'Fixtures and Results (7)'!F$3:F$382))</f>
        <v>0</v>
      </c>
      <c r="P10" s="132">
        <f>SUMPRODUCT(('Fixtures and Results (7)'!D$3:D$382='Setting (7)'!C10)*('Fixtures and Results (7)'!E$3:E$382='Fixtures and Results (7)'!F$3:F$382)*('Fixtures and Results (7)'!E$3:E$382&lt;&gt;""))</f>
        <v>0</v>
      </c>
      <c r="Q10" s="132">
        <f>SUMPRODUCT(('Fixtures and Results (7)'!D$3:D$382='Setting (7)'!C10)*('Fixtures and Results (7)'!E$3:E$382&lt;'Fixtures and Results (7)'!F$3:F$382))</f>
        <v>1</v>
      </c>
      <c r="R10" s="132">
        <f>SUMIF('Fixtures and Results (7)'!D$3:D$382,'Setting (7)'!C10,'Fixtures and Results (7)'!E$3:E$382)</f>
        <v>0</v>
      </c>
      <c r="S10" s="132">
        <f>SUMIF('Fixtures and Results (7)'!D$3:D$382,'Setting (7)'!C10,'Fixtures and Results (7)'!F$3:F$382)</f>
        <v>1</v>
      </c>
      <c r="T10" s="132">
        <f t="shared" si="4"/>
        <v>-1</v>
      </c>
      <c r="U10" s="132">
        <f t="shared" si="5"/>
        <v>0</v>
      </c>
      <c r="V10" s="132">
        <f t="shared" si="6"/>
        <v>2</v>
      </c>
      <c r="W10" s="132">
        <f>SUMPRODUCT(('Fixtures and Results (7)'!G$3:G$382='Setting (7)'!C10)*('Fixtures and Results (7)'!E$3:E$382&lt;'Fixtures and Results (7)'!F$3:F$382))</f>
        <v>0</v>
      </c>
      <c r="X10" s="132">
        <f>SUMPRODUCT(('Fixtures and Results (7)'!G$3:G$382='Setting (7)'!C10)*('Fixtures and Results (7)'!E$3:E$382='Fixtures and Results (7)'!F$3:F$382)*('Fixtures and Results (7)'!F$3:F$382&lt;&gt;""))</f>
        <v>1</v>
      </c>
      <c r="Y10" s="132">
        <f>SUMPRODUCT(('Fixtures and Results (7)'!G$3:G$382='Setting (7)'!C10)*('Fixtures and Results (7)'!E$3:E$382&gt;'Fixtures and Results (7)'!F$3:F$382))</f>
        <v>1</v>
      </c>
      <c r="Z10" s="132">
        <f>SUMIF('Fixtures and Results (7)'!G$3:G$382,'Setting (7)'!C10,'Fixtures and Results (7)'!F$3:F$382)</f>
        <v>1</v>
      </c>
      <c r="AA10" s="132">
        <f>SUMIF('Fixtures and Results (7)'!G$3:G$382,'Setting (7)'!C10,'Fixtures and Results (7)'!E$3:E$382)</f>
        <v>2</v>
      </c>
      <c r="AB10" s="132">
        <f t="shared" si="7"/>
        <v>-1</v>
      </c>
      <c r="AC10" s="132">
        <f t="shared" si="8"/>
        <v>1</v>
      </c>
      <c r="AD10" s="132">
        <f t="shared" si="10"/>
        <v>8</v>
      </c>
      <c r="AE10" s="132">
        <f t="shared" si="11"/>
        <v>0</v>
      </c>
      <c r="AF10" s="132">
        <f t="shared" si="12"/>
        <v>0</v>
      </c>
      <c r="AG10" s="132">
        <f t="shared" si="13"/>
        <v>0</v>
      </c>
    </row>
    <row r="11" spans="2:33">
      <c r="B11" s="128">
        <f t="shared" si="0"/>
        <v>4</v>
      </c>
      <c r="C11" s="128" t="str">
        <f>IF('Initial Setup (7)'!D10&lt;&gt;"",'Initial Setup (7)'!E10,0)</f>
        <v>TWENTE (NED)</v>
      </c>
      <c r="D11" s="136">
        <f t="shared" si="14"/>
        <v>2</v>
      </c>
      <c r="E11" s="133">
        <f>COUNTIF('Fixtures and Results (7)'!D:D,'Setting (7)'!C11)+COUNTIF('Fixtures and Results (7)'!G:G,'Setting (7)'!C11)</f>
        <v>9</v>
      </c>
      <c r="F11" s="132">
        <f t="shared" si="1"/>
        <v>3</v>
      </c>
      <c r="G11" s="132">
        <f t="shared" si="2"/>
        <v>2</v>
      </c>
      <c r="H11" s="132">
        <f t="shared" si="2"/>
        <v>0</v>
      </c>
      <c r="I11" s="132">
        <f t="shared" si="2"/>
        <v>1</v>
      </c>
      <c r="J11" s="132">
        <f t="shared" si="2"/>
        <v>4</v>
      </c>
      <c r="K11" s="132">
        <f t="shared" si="2"/>
        <v>1</v>
      </c>
      <c r="L11" s="132">
        <f t="shared" si="9"/>
        <v>3</v>
      </c>
      <c r="M11" s="132">
        <f>U11+AC11-ABS('Deduction (7)'!D10)</f>
        <v>6</v>
      </c>
      <c r="N11" s="132">
        <f t="shared" si="3"/>
        <v>2</v>
      </c>
      <c r="O11" s="132">
        <f>SUMPRODUCT(('Fixtures and Results (7)'!D$3:D$382='Setting (7)'!C11)*('Fixtures and Results (7)'!E$3:E$382&gt;'Fixtures and Results (7)'!F$3:F$382))</f>
        <v>2</v>
      </c>
      <c r="P11" s="132">
        <f>SUMPRODUCT(('Fixtures and Results (7)'!D$3:D$382='Setting (7)'!C11)*('Fixtures and Results (7)'!E$3:E$382='Fixtures and Results (7)'!F$3:F$382)*('Fixtures and Results (7)'!E$3:E$382&lt;&gt;""))</f>
        <v>0</v>
      </c>
      <c r="Q11" s="132">
        <f>SUMPRODUCT(('Fixtures and Results (7)'!D$3:D$382='Setting (7)'!C11)*('Fixtures and Results (7)'!E$3:E$382&lt;'Fixtures and Results (7)'!F$3:F$382))</f>
        <v>0</v>
      </c>
      <c r="R11" s="132">
        <f>SUMIF('Fixtures and Results (7)'!D$3:D$382,'Setting (7)'!C11,'Fixtures and Results (7)'!E$3:E$382)</f>
        <v>4</v>
      </c>
      <c r="S11" s="132">
        <f>SUMIF('Fixtures and Results (7)'!D$3:D$382,'Setting (7)'!C11,'Fixtures and Results (7)'!F$3:F$382)</f>
        <v>0</v>
      </c>
      <c r="T11" s="132">
        <f t="shared" si="4"/>
        <v>4</v>
      </c>
      <c r="U11" s="132">
        <f t="shared" si="5"/>
        <v>6</v>
      </c>
      <c r="V11" s="132">
        <f t="shared" si="6"/>
        <v>1</v>
      </c>
      <c r="W11" s="132">
        <f>SUMPRODUCT(('Fixtures and Results (7)'!G$3:G$382='Setting (7)'!C11)*('Fixtures and Results (7)'!E$3:E$382&lt;'Fixtures and Results (7)'!F$3:F$382))</f>
        <v>0</v>
      </c>
      <c r="X11" s="132">
        <f>SUMPRODUCT(('Fixtures and Results (7)'!G$3:G$382='Setting (7)'!C11)*('Fixtures and Results (7)'!E$3:E$382='Fixtures and Results (7)'!F$3:F$382)*('Fixtures and Results (7)'!F$3:F$382&lt;&gt;""))</f>
        <v>0</v>
      </c>
      <c r="Y11" s="132">
        <f>SUMPRODUCT(('Fixtures and Results (7)'!G$3:G$382='Setting (7)'!C11)*('Fixtures and Results (7)'!E$3:E$382&gt;'Fixtures and Results (7)'!F$3:F$382))</f>
        <v>1</v>
      </c>
      <c r="Z11" s="132">
        <f>SUMIF('Fixtures and Results (7)'!G$3:G$382,'Setting (7)'!C11,'Fixtures and Results (7)'!F$3:F$382)</f>
        <v>0</v>
      </c>
      <c r="AA11" s="132">
        <f>SUMIF('Fixtures and Results (7)'!G$3:G$382,'Setting (7)'!C11,'Fixtures and Results (7)'!E$3:E$382)</f>
        <v>1</v>
      </c>
      <c r="AB11" s="132">
        <f t="shared" si="7"/>
        <v>-1</v>
      </c>
      <c r="AC11" s="132">
        <f t="shared" si="8"/>
        <v>0</v>
      </c>
      <c r="AD11" s="132">
        <f t="shared" si="10"/>
        <v>4</v>
      </c>
      <c r="AE11" s="132">
        <f t="shared" si="11"/>
        <v>0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1</v>
      </c>
      <c r="C12" s="128" t="str">
        <f>IF('Initial Setup (7)'!D11&lt;&gt;"",'Initial Setup (7)'!E11,0)</f>
        <v>VALENCIA (ESP)</v>
      </c>
      <c r="D12" s="136">
        <f t="shared" si="14"/>
        <v>1</v>
      </c>
      <c r="E12" s="133">
        <f>COUNTIF('Fixtures and Results (7)'!D:D,'Setting (7)'!C12)+COUNTIF('Fixtures and Results (7)'!G:G,'Setting (7)'!C12)</f>
        <v>9</v>
      </c>
      <c r="F12" s="132">
        <f t="shared" si="1"/>
        <v>3</v>
      </c>
      <c r="G12" s="132">
        <f t="shared" si="2"/>
        <v>3</v>
      </c>
      <c r="H12" s="132">
        <f t="shared" si="2"/>
        <v>0</v>
      </c>
      <c r="I12" s="132">
        <f t="shared" si="2"/>
        <v>0</v>
      </c>
      <c r="J12" s="132">
        <f t="shared" si="2"/>
        <v>5</v>
      </c>
      <c r="K12" s="132">
        <f t="shared" si="2"/>
        <v>0</v>
      </c>
      <c r="L12" s="132">
        <f t="shared" si="9"/>
        <v>5</v>
      </c>
      <c r="M12" s="132">
        <f>U12+AC12-ABS('Deduction (7)'!D11)</f>
        <v>9</v>
      </c>
      <c r="N12" s="132">
        <f t="shared" si="3"/>
        <v>1</v>
      </c>
      <c r="O12" s="132">
        <f>SUMPRODUCT(('Fixtures and Results (7)'!D$3:D$382='Setting (7)'!C12)*('Fixtures and Results (7)'!E$3:E$382&gt;'Fixtures and Results (7)'!F$3:F$382))</f>
        <v>1</v>
      </c>
      <c r="P12" s="132">
        <f>SUMPRODUCT(('Fixtures and Results (7)'!D$3:D$382='Setting (7)'!C12)*('Fixtures and Results (7)'!E$3:E$382='Fixtures and Results (7)'!F$3:F$382)*('Fixtures and Results (7)'!E$3:E$382&lt;&gt;""))</f>
        <v>0</v>
      </c>
      <c r="Q12" s="132">
        <f>SUMPRODUCT(('Fixtures and Results (7)'!D$3:D$382='Setting (7)'!C12)*('Fixtures and Results (7)'!E$3:E$382&lt;'Fixtures and Results (7)'!F$3:F$382))</f>
        <v>0</v>
      </c>
      <c r="R12" s="132">
        <f>SUMIF('Fixtures and Results (7)'!D$3:D$382,'Setting (7)'!C12,'Fixtures and Results (7)'!E$3:E$382)</f>
        <v>2</v>
      </c>
      <c r="S12" s="132">
        <f>SUMIF('Fixtures and Results (7)'!D$3:D$382,'Setting (7)'!C12,'Fixtures and Results (7)'!F$3:F$382)</f>
        <v>0</v>
      </c>
      <c r="T12" s="132">
        <f t="shared" si="4"/>
        <v>2</v>
      </c>
      <c r="U12" s="132">
        <f t="shared" si="5"/>
        <v>3</v>
      </c>
      <c r="V12" s="132">
        <f t="shared" si="6"/>
        <v>2</v>
      </c>
      <c r="W12" s="132">
        <f>SUMPRODUCT(('Fixtures and Results (7)'!G$3:G$382='Setting (7)'!C12)*('Fixtures and Results (7)'!E$3:E$382&lt;'Fixtures and Results (7)'!F$3:F$382))</f>
        <v>2</v>
      </c>
      <c r="X12" s="132">
        <f>SUMPRODUCT(('Fixtures and Results (7)'!G$3:G$382='Setting (7)'!C12)*('Fixtures and Results (7)'!E$3:E$382='Fixtures and Results (7)'!F$3:F$382)*('Fixtures and Results (7)'!F$3:F$382&lt;&gt;""))</f>
        <v>0</v>
      </c>
      <c r="Y12" s="132">
        <f>SUMPRODUCT(('Fixtures and Results (7)'!G$3:G$382='Setting (7)'!C12)*('Fixtures and Results (7)'!E$3:E$382&gt;'Fixtures and Results (7)'!F$3:F$382))</f>
        <v>0</v>
      </c>
      <c r="Z12" s="132">
        <f>SUMIF('Fixtures and Results (7)'!G$3:G$382,'Setting (7)'!C12,'Fixtures and Results (7)'!F$3:F$382)</f>
        <v>3</v>
      </c>
      <c r="AA12" s="132">
        <f>SUMIF('Fixtures and Results (7)'!G$3:G$382,'Setting (7)'!C12,'Fixtures and Results (7)'!E$3:E$382)</f>
        <v>0</v>
      </c>
      <c r="AB12" s="132">
        <f t="shared" si="7"/>
        <v>3</v>
      </c>
      <c r="AC12" s="132">
        <f t="shared" si="8"/>
        <v>6</v>
      </c>
      <c r="AD12" s="132">
        <f t="shared" si="10"/>
        <v>1</v>
      </c>
      <c r="AE12" s="132">
        <f t="shared" si="11"/>
        <v>0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 (7)'!D12&lt;&gt;"",'Initial Setup (7)'!E12,0)</f>
        <v>0</v>
      </c>
      <c r="D13" s="136">
        <f t="shared" si="14"/>
        <v>0</v>
      </c>
      <c r="E13" s="133">
        <f>COUNTIF('Fixtures and Results (7)'!D:D,'Setting (7)'!C13)+COUNTIF('Fixtures and Results (7)'!G:G,'Setting (7)'!C13)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(7)'!D12)</f>
        <v>0</v>
      </c>
      <c r="N13" s="132">
        <f t="shared" si="3"/>
        <v>0</v>
      </c>
      <c r="O13" s="132">
        <f>SUMPRODUCT(('Fixtures and Results (7)'!D$3:D$382='Setting (7)'!C13)*('Fixtures and Results (7)'!E$3:E$382&gt;'Fixtures and Results (7)'!F$3:F$382))</f>
        <v>0</v>
      </c>
      <c r="P13" s="132">
        <f>SUMPRODUCT(('Fixtures and Results (7)'!D$3:D$382='Setting (7)'!C13)*('Fixtures and Results (7)'!E$3:E$382='Fixtures and Results (7)'!F$3:F$382)*('Fixtures and Results (7)'!E$3:E$382&lt;&gt;""))</f>
        <v>0</v>
      </c>
      <c r="Q13" s="132">
        <f>SUMPRODUCT(('Fixtures and Results (7)'!D$3:D$382='Setting (7)'!C13)*('Fixtures and Results (7)'!E$3:E$382&lt;'Fixtures and Results (7)'!F$3:F$382))</f>
        <v>0</v>
      </c>
      <c r="R13" s="132">
        <f>SUMIF('Fixtures and Results (7)'!D$3:D$382,'Setting (7)'!C13,'Fixtures and Results (7)'!E$3:E$382)</f>
        <v>0</v>
      </c>
      <c r="S13" s="132">
        <f>SUMIF('Fixtures and Results (7)'!D$3:D$382,'Setting (7)'!C13,'Fixtures and Results (7)'!F$3:F$382)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(7)'!G$3:G$382='Setting (7)'!C13)*('Fixtures and Results (7)'!E$3:E$382&lt;'Fixtures and Results (7)'!F$3:F$382))</f>
        <v>0</v>
      </c>
      <c r="X13" s="132">
        <f>SUMPRODUCT(('Fixtures and Results (7)'!G$3:G$382='Setting (7)'!C13)*('Fixtures and Results (7)'!E$3:E$382='Fixtures and Results (7)'!F$3:F$382)*('Fixtures and Results (7)'!F$3:F$382&lt;&gt;""))</f>
        <v>0</v>
      </c>
      <c r="Y13" s="132">
        <f>SUMPRODUCT(('Fixtures and Results (7)'!G$3:G$382='Setting (7)'!C13)*('Fixtures and Results (7)'!E$3:E$382&gt;'Fixtures and Results (7)'!F$3:F$382))</f>
        <v>0</v>
      </c>
      <c r="Z13" s="132">
        <f>SUMIF('Fixtures and Results (7)'!G$3:G$382,'Setting (7)'!C13,'Fixtures and Results (7)'!F$3:F$382)</f>
        <v>0</v>
      </c>
      <c r="AA13" s="132">
        <f>SUMIF('Fixtures and Results (7)'!G$3:G$382,'Setting (7)'!C13,'Fixtures and Results (7)'!E$3:E$382)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10</v>
      </c>
      <c r="AE13" s="132">
        <f t="shared" si="11"/>
        <v>0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(7)'!D13&lt;&gt;"",'Initial Setup (7)'!E13,0)</f>
        <v>0</v>
      </c>
      <c r="D14" s="136">
        <f t="shared" si="14"/>
        <v>-1</v>
      </c>
      <c r="E14" s="133">
        <f>COUNTIF('Fixtures and Results (7)'!D:D,'Setting (7)'!C14)+COUNTIF('Fixtures and Results (7)'!G:G,'Setting (7)'!C14)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(7)'!D13)</f>
        <v>0</v>
      </c>
      <c r="N14" s="132">
        <f t="shared" si="3"/>
        <v>0</v>
      </c>
      <c r="O14" s="132">
        <f>SUMPRODUCT(('Fixtures and Results (7)'!D$3:D$382='Setting (7)'!C14)*('Fixtures and Results (7)'!E$3:E$382&gt;'Fixtures and Results (7)'!F$3:F$382))</f>
        <v>0</v>
      </c>
      <c r="P14" s="132">
        <f>SUMPRODUCT(('Fixtures and Results (7)'!D$3:D$382='Setting (7)'!C14)*('Fixtures and Results (7)'!E$3:E$382='Fixtures and Results (7)'!F$3:F$382)*('Fixtures and Results (7)'!E$3:E$382&lt;&gt;""))</f>
        <v>0</v>
      </c>
      <c r="Q14" s="132">
        <f>SUMPRODUCT(('Fixtures and Results (7)'!D$3:D$382='Setting (7)'!C14)*('Fixtures and Results (7)'!E$3:E$382&lt;'Fixtures and Results (7)'!F$3:F$382))</f>
        <v>0</v>
      </c>
      <c r="R14" s="132">
        <f>SUMIF('Fixtures and Results (7)'!D$3:D$382,'Setting (7)'!C14,'Fixtures and Results (7)'!E$3:E$382)</f>
        <v>0</v>
      </c>
      <c r="S14" s="132">
        <f>SUMIF('Fixtures and Results (7)'!D$3:D$382,'Setting (7)'!C14,'Fixtures and Results (7)'!F$3:F$382)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(7)'!G$3:G$382='Setting (7)'!C14)*('Fixtures and Results (7)'!E$3:E$382&lt;'Fixtures and Results (7)'!F$3:F$382))</f>
        <v>0</v>
      </c>
      <c r="X14" s="132">
        <f>SUMPRODUCT(('Fixtures and Results (7)'!G$3:G$382='Setting (7)'!C14)*('Fixtures and Results (7)'!E$3:E$382='Fixtures and Results (7)'!F$3:F$382)*('Fixtures and Results (7)'!F$3:F$382&lt;&gt;""))</f>
        <v>0</v>
      </c>
      <c r="Y14" s="132">
        <f>SUMPRODUCT(('Fixtures and Results (7)'!G$3:G$382='Setting (7)'!C14)*('Fixtures and Results (7)'!E$3:E$382&gt;'Fixtures and Results (7)'!F$3:F$382))</f>
        <v>0</v>
      </c>
      <c r="Z14" s="132">
        <f>SUMIF('Fixtures and Results (7)'!G$3:G$382,'Setting (7)'!C14,'Fixtures and Results (7)'!F$3:F$382)</f>
        <v>0</v>
      </c>
      <c r="AA14" s="132">
        <f>SUMIF('Fixtures and Results (7)'!G$3:G$382,'Setting (7)'!C14,'Fixtures and Results (7)'!E$3:E$382)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10</v>
      </c>
      <c r="AE14" s="132">
        <f t="shared" si="11"/>
        <v>0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(7)'!D14&lt;&gt;"",'Initial Setup (7)'!E14,0)</f>
        <v>0</v>
      </c>
      <c r="D15" s="136">
        <f t="shared" si="14"/>
        <v>-2</v>
      </c>
      <c r="E15" s="133">
        <f>COUNTIF('Fixtures and Results (7)'!D:D,'Setting (7)'!C15)+COUNTIF('Fixtures and Results (7)'!G:G,'Setting (7)'!C15)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(7)'!D14)</f>
        <v>0</v>
      </c>
      <c r="N15" s="132">
        <f t="shared" si="3"/>
        <v>0</v>
      </c>
      <c r="O15" s="132">
        <f>SUMPRODUCT(('Fixtures and Results (7)'!D$3:D$382='Setting (7)'!C15)*('Fixtures and Results (7)'!E$3:E$382&gt;'Fixtures and Results (7)'!F$3:F$382))</f>
        <v>0</v>
      </c>
      <c r="P15" s="132">
        <f>SUMPRODUCT(('Fixtures and Results (7)'!D$3:D$382='Setting (7)'!C15)*('Fixtures and Results (7)'!E$3:E$382='Fixtures and Results (7)'!F$3:F$382)*('Fixtures and Results (7)'!E$3:E$382&lt;&gt;""))</f>
        <v>0</v>
      </c>
      <c r="Q15" s="132">
        <f>SUMPRODUCT(('Fixtures and Results (7)'!D$3:D$382='Setting (7)'!C15)*('Fixtures and Results (7)'!E$3:E$382&lt;'Fixtures and Results (7)'!F$3:F$382))</f>
        <v>0</v>
      </c>
      <c r="R15" s="132">
        <f>SUMIF('Fixtures and Results (7)'!D$3:D$382,'Setting (7)'!C15,'Fixtures and Results (7)'!E$3:E$382)</f>
        <v>0</v>
      </c>
      <c r="S15" s="132">
        <f>SUMIF('Fixtures and Results (7)'!D$3:D$382,'Setting (7)'!C15,'Fixtures and Results (7)'!F$3:F$382)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(7)'!G$3:G$382='Setting (7)'!C15)*('Fixtures and Results (7)'!E$3:E$382&lt;'Fixtures and Results (7)'!F$3:F$382))</f>
        <v>0</v>
      </c>
      <c r="X15" s="132">
        <f>SUMPRODUCT(('Fixtures and Results (7)'!G$3:G$382='Setting (7)'!C15)*('Fixtures and Results (7)'!E$3:E$382='Fixtures and Results (7)'!F$3:F$382)*('Fixtures and Results (7)'!F$3:F$382&lt;&gt;""))</f>
        <v>0</v>
      </c>
      <c r="Y15" s="132">
        <f>SUMPRODUCT(('Fixtures and Results (7)'!G$3:G$382='Setting (7)'!C15)*('Fixtures and Results (7)'!E$3:E$382&gt;'Fixtures and Results (7)'!F$3:F$382))</f>
        <v>0</v>
      </c>
      <c r="Z15" s="132">
        <f>SUMIF('Fixtures and Results (7)'!G$3:G$382,'Setting (7)'!C15,'Fixtures and Results (7)'!F$3:F$382)</f>
        <v>0</v>
      </c>
      <c r="AA15" s="132">
        <f>SUMIF('Fixtures and Results (7)'!G$3:G$382,'Setting (7)'!C15,'Fixtures and Results (7)'!E$3:E$382)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10</v>
      </c>
      <c r="AE15" s="132">
        <f t="shared" si="11"/>
        <v>0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(7)'!D15&lt;&gt;"",'Initial Setup (7)'!E15,0)</f>
        <v>0</v>
      </c>
      <c r="D16" s="136">
        <f t="shared" si="14"/>
        <v>-3</v>
      </c>
      <c r="E16" s="133">
        <f>COUNTIF('Fixtures and Results (7)'!D:D,'Setting (7)'!C16)+COUNTIF('Fixtures and Results (7)'!G:G,'Setting (7)'!C16)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(7)'!D15)</f>
        <v>0</v>
      </c>
      <c r="N16" s="132">
        <f t="shared" si="3"/>
        <v>0</v>
      </c>
      <c r="O16" s="132">
        <f>SUMPRODUCT(('Fixtures and Results (7)'!D$3:D$382='Setting (7)'!C16)*('Fixtures and Results (7)'!E$3:E$382&gt;'Fixtures and Results (7)'!F$3:F$382))</f>
        <v>0</v>
      </c>
      <c r="P16" s="132">
        <f>SUMPRODUCT(('Fixtures and Results (7)'!D$3:D$382='Setting (7)'!C16)*('Fixtures and Results (7)'!E$3:E$382='Fixtures and Results (7)'!F$3:F$382)*('Fixtures and Results (7)'!E$3:E$382&lt;&gt;""))</f>
        <v>0</v>
      </c>
      <c r="Q16" s="132">
        <f>SUMPRODUCT(('Fixtures and Results (7)'!D$3:D$382='Setting (7)'!C16)*('Fixtures and Results (7)'!E$3:E$382&lt;'Fixtures and Results (7)'!F$3:F$382))</f>
        <v>0</v>
      </c>
      <c r="R16" s="132">
        <f>SUMIF('Fixtures and Results (7)'!D$3:D$382,'Setting (7)'!C16,'Fixtures and Results (7)'!E$3:E$382)</f>
        <v>0</v>
      </c>
      <c r="S16" s="132">
        <f>SUMIF('Fixtures and Results (7)'!D$3:D$382,'Setting (7)'!C16,'Fixtures and Results (7)'!F$3:F$382)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(7)'!G$3:G$382='Setting (7)'!C16)*('Fixtures and Results (7)'!E$3:E$382&lt;'Fixtures and Results (7)'!F$3:F$382))</f>
        <v>0</v>
      </c>
      <c r="X16" s="132">
        <f>SUMPRODUCT(('Fixtures and Results (7)'!G$3:G$382='Setting (7)'!C16)*('Fixtures and Results (7)'!E$3:E$382='Fixtures and Results (7)'!F$3:F$382)*('Fixtures and Results (7)'!F$3:F$382&lt;&gt;""))</f>
        <v>0</v>
      </c>
      <c r="Y16" s="132">
        <f>SUMPRODUCT(('Fixtures and Results (7)'!G$3:G$382='Setting (7)'!C16)*('Fixtures and Results (7)'!E$3:E$382&gt;'Fixtures and Results (7)'!F$3:F$382))</f>
        <v>0</v>
      </c>
      <c r="Z16" s="132">
        <f>SUMIF('Fixtures and Results (7)'!G$3:G$382,'Setting (7)'!C16,'Fixtures and Results (7)'!F$3:F$382)</f>
        <v>0</v>
      </c>
      <c r="AA16" s="132">
        <f>SUMIF('Fixtures and Results (7)'!G$3:G$382,'Setting (7)'!C16,'Fixtures and Results (7)'!E$3:E$382)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10</v>
      </c>
      <c r="AE16" s="132">
        <f t="shared" si="11"/>
        <v>0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(7)'!D16&lt;&gt;"",'Initial Setup (7)'!E16,0)</f>
        <v>0</v>
      </c>
      <c r="D17" s="136">
        <f t="shared" si="14"/>
        <v>-4</v>
      </c>
      <c r="E17" s="133">
        <f>COUNTIF('Fixtures and Results (7)'!D:D,'Setting (7)'!C17)+COUNTIF('Fixtures and Results (7)'!G:G,'Setting (7)'!C17)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(7)'!D16)</f>
        <v>0</v>
      </c>
      <c r="N17" s="132">
        <f t="shared" si="3"/>
        <v>0</v>
      </c>
      <c r="O17" s="132">
        <f>SUMPRODUCT(('Fixtures and Results (7)'!D$3:D$382='Setting (7)'!C17)*('Fixtures and Results (7)'!E$3:E$382&gt;'Fixtures and Results (7)'!F$3:F$382))</f>
        <v>0</v>
      </c>
      <c r="P17" s="132">
        <f>SUMPRODUCT(('Fixtures and Results (7)'!D$3:D$382='Setting (7)'!C17)*('Fixtures and Results (7)'!E$3:E$382='Fixtures and Results (7)'!F$3:F$382)*('Fixtures and Results (7)'!E$3:E$382&lt;&gt;""))</f>
        <v>0</v>
      </c>
      <c r="Q17" s="132">
        <f>SUMPRODUCT(('Fixtures and Results (7)'!D$3:D$382='Setting (7)'!C17)*('Fixtures and Results (7)'!E$3:E$382&lt;'Fixtures and Results (7)'!F$3:F$382))</f>
        <v>0</v>
      </c>
      <c r="R17" s="132">
        <f>SUMIF('Fixtures and Results (7)'!D$3:D$382,'Setting (7)'!C17,'Fixtures and Results (7)'!E$3:E$382)</f>
        <v>0</v>
      </c>
      <c r="S17" s="132">
        <f>SUMIF('Fixtures and Results (7)'!D$3:D$382,'Setting (7)'!C17,'Fixtures and Results (7)'!F$3:F$382)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(7)'!G$3:G$382='Setting (7)'!C17)*('Fixtures and Results (7)'!E$3:E$382&lt;'Fixtures and Results (7)'!F$3:F$382))</f>
        <v>0</v>
      </c>
      <c r="X17" s="132">
        <f>SUMPRODUCT(('Fixtures and Results (7)'!G$3:G$382='Setting (7)'!C17)*('Fixtures and Results (7)'!E$3:E$382='Fixtures and Results (7)'!F$3:F$382)*('Fixtures and Results (7)'!F$3:F$382&lt;&gt;""))</f>
        <v>0</v>
      </c>
      <c r="Y17" s="132">
        <f>SUMPRODUCT(('Fixtures and Results (7)'!G$3:G$382='Setting (7)'!C17)*('Fixtures and Results (7)'!E$3:E$382&gt;'Fixtures and Results (7)'!F$3:F$382))</f>
        <v>0</v>
      </c>
      <c r="Z17" s="132">
        <f>SUMIF('Fixtures and Results (7)'!G$3:G$382,'Setting (7)'!C17,'Fixtures and Results (7)'!F$3:F$382)</f>
        <v>0</v>
      </c>
      <c r="AA17" s="132">
        <f>SUMIF('Fixtures and Results (7)'!G$3:G$382,'Setting (7)'!C17,'Fixtures and Results (7)'!E$3:E$382)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10</v>
      </c>
      <c r="AE17" s="132">
        <f t="shared" si="11"/>
        <v>0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(7)'!D17&lt;&gt;"",'Initial Setup (7)'!E17,0)</f>
        <v>0</v>
      </c>
      <c r="D18" s="136">
        <f t="shared" si="14"/>
        <v>-5</v>
      </c>
      <c r="E18" s="133">
        <f>COUNTIF('Fixtures and Results (7)'!D:D,'Setting (7)'!C18)+COUNTIF('Fixtures and Results (7)'!G:G,'Setting (7)'!C18)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(7)'!D17)</f>
        <v>0</v>
      </c>
      <c r="N18" s="132">
        <f t="shared" si="3"/>
        <v>0</v>
      </c>
      <c r="O18" s="132">
        <f>SUMPRODUCT(('Fixtures and Results (7)'!D$3:D$382='Setting (7)'!C18)*('Fixtures and Results (7)'!E$3:E$382&gt;'Fixtures and Results (7)'!F$3:F$382))</f>
        <v>0</v>
      </c>
      <c r="P18" s="132">
        <f>SUMPRODUCT(('Fixtures and Results (7)'!D$3:D$382='Setting (7)'!C18)*('Fixtures and Results (7)'!E$3:E$382='Fixtures and Results (7)'!F$3:F$382)*('Fixtures and Results (7)'!E$3:E$382&lt;&gt;""))</f>
        <v>0</v>
      </c>
      <c r="Q18" s="132">
        <f>SUMPRODUCT(('Fixtures and Results (7)'!D$3:D$382='Setting (7)'!C18)*('Fixtures and Results (7)'!E$3:E$382&lt;'Fixtures and Results (7)'!F$3:F$382))</f>
        <v>0</v>
      </c>
      <c r="R18" s="132">
        <f>SUMIF('Fixtures and Results (7)'!D$3:D$382,'Setting (7)'!C18,'Fixtures and Results (7)'!E$3:E$382)</f>
        <v>0</v>
      </c>
      <c r="S18" s="132">
        <f>SUMIF('Fixtures and Results (7)'!D$3:D$382,'Setting (7)'!C18,'Fixtures and Results (7)'!F$3:F$382)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(7)'!G$3:G$382='Setting (7)'!C18)*('Fixtures and Results (7)'!E$3:E$382&lt;'Fixtures and Results (7)'!F$3:F$382))</f>
        <v>0</v>
      </c>
      <c r="X18" s="132">
        <f>SUMPRODUCT(('Fixtures and Results (7)'!G$3:G$382='Setting (7)'!C18)*('Fixtures and Results (7)'!E$3:E$382='Fixtures and Results (7)'!F$3:F$382)*('Fixtures and Results (7)'!F$3:F$382&lt;&gt;""))</f>
        <v>0</v>
      </c>
      <c r="Y18" s="132">
        <f>SUMPRODUCT(('Fixtures and Results (7)'!G$3:G$382='Setting (7)'!C18)*('Fixtures and Results (7)'!E$3:E$382&gt;'Fixtures and Results (7)'!F$3:F$382))</f>
        <v>0</v>
      </c>
      <c r="Z18" s="132">
        <f>SUMIF('Fixtures and Results (7)'!G$3:G$382,'Setting (7)'!C18,'Fixtures and Results (7)'!F$3:F$382)</f>
        <v>0</v>
      </c>
      <c r="AA18" s="132">
        <f>SUMIF('Fixtures and Results (7)'!G$3:G$382,'Setting (7)'!C18,'Fixtures and Results (7)'!E$3:E$382)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10</v>
      </c>
      <c r="AE18" s="132">
        <f t="shared" si="11"/>
        <v>0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(7)'!D18&lt;&gt;"",'Initial Setup (7)'!E18,0)</f>
        <v>0</v>
      </c>
      <c r="D19" s="136">
        <f t="shared" si="14"/>
        <v>-6</v>
      </c>
      <c r="E19" s="133">
        <f>COUNTIF('Fixtures and Results (7)'!D:D,'Setting (7)'!C19)+COUNTIF('Fixtures and Results (7)'!G:G,'Setting (7)'!C19)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(7)'!D18)</f>
        <v>0</v>
      </c>
      <c r="N19" s="132">
        <f t="shared" si="3"/>
        <v>0</v>
      </c>
      <c r="O19" s="132">
        <f>SUMPRODUCT(('Fixtures and Results (7)'!D$3:D$382='Setting (7)'!C19)*('Fixtures and Results (7)'!E$3:E$382&gt;'Fixtures and Results (7)'!F$3:F$382))</f>
        <v>0</v>
      </c>
      <c r="P19" s="132">
        <f>SUMPRODUCT(('Fixtures and Results (7)'!D$3:D$382='Setting (7)'!C19)*('Fixtures and Results (7)'!E$3:E$382='Fixtures and Results (7)'!F$3:F$382)*('Fixtures and Results (7)'!E$3:E$382&lt;&gt;""))</f>
        <v>0</v>
      </c>
      <c r="Q19" s="132">
        <f>SUMPRODUCT(('Fixtures and Results (7)'!D$3:D$382='Setting (7)'!C19)*('Fixtures and Results (7)'!E$3:E$382&lt;'Fixtures and Results (7)'!F$3:F$382))</f>
        <v>0</v>
      </c>
      <c r="R19" s="132">
        <f>SUMIF('Fixtures and Results (7)'!D$3:D$382,'Setting (7)'!C19,'Fixtures and Results (7)'!E$3:E$382)</f>
        <v>0</v>
      </c>
      <c r="S19" s="132">
        <f>SUMIF('Fixtures and Results (7)'!D$3:D$382,'Setting (7)'!C19,'Fixtures and Results (7)'!F$3:F$382)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(7)'!G$3:G$382='Setting (7)'!C19)*('Fixtures and Results (7)'!E$3:E$382&lt;'Fixtures and Results (7)'!F$3:F$382))</f>
        <v>0</v>
      </c>
      <c r="X19" s="132">
        <f>SUMPRODUCT(('Fixtures and Results (7)'!G$3:G$382='Setting (7)'!C19)*('Fixtures and Results (7)'!E$3:E$382='Fixtures and Results (7)'!F$3:F$382)*('Fixtures and Results (7)'!F$3:F$382&lt;&gt;""))</f>
        <v>0</v>
      </c>
      <c r="Y19" s="132">
        <f>SUMPRODUCT(('Fixtures and Results (7)'!G$3:G$382='Setting (7)'!C19)*('Fixtures and Results (7)'!E$3:E$382&gt;'Fixtures and Results (7)'!F$3:F$382))</f>
        <v>0</v>
      </c>
      <c r="Z19" s="132">
        <f>SUMIF('Fixtures and Results (7)'!G$3:G$382,'Setting (7)'!C19,'Fixtures and Results (7)'!F$3:F$382)</f>
        <v>0</v>
      </c>
      <c r="AA19" s="132">
        <f>SUMIF('Fixtures and Results (7)'!G$3:G$382,'Setting (7)'!C19,'Fixtures and Results (7)'!E$3:E$382)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10</v>
      </c>
      <c r="AE19" s="132">
        <f t="shared" si="11"/>
        <v>0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(7)'!D19&lt;&gt;"",'Initial Setup (7)'!E19,0)</f>
        <v>0</v>
      </c>
      <c r="D20" s="136">
        <f t="shared" si="14"/>
        <v>-7</v>
      </c>
      <c r="E20" s="133">
        <f>COUNTIF('Fixtures and Results (7)'!D:D,'Setting (7)'!C20)+COUNTIF('Fixtures and Results (7)'!G:G,'Setting (7)'!C20)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(7)'!D19)</f>
        <v>0</v>
      </c>
      <c r="N20" s="132">
        <f t="shared" si="3"/>
        <v>0</v>
      </c>
      <c r="O20" s="132">
        <f>SUMPRODUCT(('Fixtures and Results (7)'!D$3:D$382='Setting (7)'!C20)*('Fixtures and Results (7)'!E$3:E$382&gt;'Fixtures and Results (7)'!F$3:F$382))</f>
        <v>0</v>
      </c>
      <c r="P20" s="132">
        <f>SUMPRODUCT(('Fixtures and Results (7)'!D$3:D$382='Setting (7)'!C20)*('Fixtures and Results (7)'!E$3:E$382='Fixtures and Results (7)'!F$3:F$382)*('Fixtures and Results (7)'!E$3:E$382&lt;&gt;""))</f>
        <v>0</v>
      </c>
      <c r="Q20" s="132">
        <f>SUMPRODUCT(('Fixtures and Results (7)'!D$3:D$382='Setting (7)'!C20)*('Fixtures and Results (7)'!E$3:E$382&lt;'Fixtures and Results (7)'!F$3:F$382))</f>
        <v>0</v>
      </c>
      <c r="R20" s="132">
        <f>SUMIF('Fixtures and Results (7)'!D$3:D$382,'Setting (7)'!C20,'Fixtures and Results (7)'!E$3:E$382)</f>
        <v>0</v>
      </c>
      <c r="S20" s="132">
        <f>SUMIF('Fixtures and Results (7)'!D$3:D$382,'Setting (7)'!C20,'Fixtures and Results (7)'!F$3:F$382)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(7)'!G$3:G$382='Setting (7)'!C20)*('Fixtures and Results (7)'!E$3:E$382&lt;'Fixtures and Results (7)'!F$3:F$382))</f>
        <v>0</v>
      </c>
      <c r="X20" s="132">
        <f>SUMPRODUCT(('Fixtures and Results (7)'!G$3:G$382='Setting (7)'!C20)*('Fixtures and Results (7)'!E$3:E$382='Fixtures and Results (7)'!F$3:F$382)*('Fixtures and Results (7)'!F$3:F$382&lt;&gt;""))</f>
        <v>0</v>
      </c>
      <c r="Y20" s="132">
        <f>SUMPRODUCT(('Fixtures and Results (7)'!G$3:G$382='Setting (7)'!C20)*('Fixtures and Results (7)'!E$3:E$382&gt;'Fixtures and Results (7)'!F$3:F$382))</f>
        <v>0</v>
      </c>
      <c r="Z20" s="132">
        <f>SUMIF('Fixtures and Results (7)'!G$3:G$382,'Setting (7)'!C20,'Fixtures and Results (7)'!F$3:F$382)</f>
        <v>0</v>
      </c>
      <c r="AA20" s="132">
        <f>SUMIF('Fixtures and Results (7)'!G$3:G$382,'Setting (7)'!C20,'Fixtures and Results (7)'!E$3:E$382)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10</v>
      </c>
      <c r="AE20" s="132">
        <f t="shared" si="11"/>
        <v>0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(7)'!D20&lt;&gt;"",'Initial Setup (7)'!E20,0)</f>
        <v>0</v>
      </c>
      <c r="D21" s="136">
        <f t="shared" si="14"/>
        <v>-8</v>
      </c>
      <c r="E21" s="133">
        <f>COUNTIF('Fixtures and Results (7)'!D:D,'Setting (7)'!C21)+COUNTIF('Fixtures and Results (7)'!G:G,'Setting (7)'!C21)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(7)'!D20)</f>
        <v>0</v>
      </c>
      <c r="N21" s="132">
        <f t="shared" si="3"/>
        <v>0</v>
      </c>
      <c r="O21" s="132">
        <f>SUMPRODUCT(('Fixtures and Results (7)'!D$3:D$382='Setting (7)'!C21)*('Fixtures and Results (7)'!E$3:E$382&gt;'Fixtures and Results (7)'!F$3:F$382))</f>
        <v>0</v>
      </c>
      <c r="P21" s="132">
        <f>SUMPRODUCT(('Fixtures and Results (7)'!D$3:D$382='Setting (7)'!C21)*('Fixtures and Results (7)'!E$3:E$382='Fixtures and Results (7)'!F$3:F$382)*('Fixtures and Results (7)'!E$3:E$382&lt;&gt;""))</f>
        <v>0</v>
      </c>
      <c r="Q21" s="132">
        <f>SUMPRODUCT(('Fixtures and Results (7)'!D$3:D$382='Setting (7)'!C21)*('Fixtures and Results (7)'!E$3:E$382&lt;'Fixtures and Results (7)'!F$3:F$382))</f>
        <v>0</v>
      </c>
      <c r="R21" s="132">
        <f>SUMIF('Fixtures and Results (7)'!D$3:D$382,'Setting (7)'!C21,'Fixtures and Results (7)'!E$3:E$382)</f>
        <v>0</v>
      </c>
      <c r="S21" s="132">
        <f>SUMIF('Fixtures and Results (7)'!D$3:D$382,'Setting (7)'!C21,'Fixtures and Results (7)'!F$3:F$382)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(7)'!G$3:G$382='Setting (7)'!C21)*('Fixtures and Results (7)'!E$3:E$382&lt;'Fixtures and Results (7)'!F$3:F$382))</f>
        <v>0</v>
      </c>
      <c r="X21" s="132">
        <f>SUMPRODUCT(('Fixtures and Results (7)'!G$3:G$382='Setting (7)'!C21)*('Fixtures and Results (7)'!E$3:E$382='Fixtures and Results (7)'!F$3:F$382)*('Fixtures and Results (7)'!F$3:F$382&lt;&gt;""))</f>
        <v>0</v>
      </c>
      <c r="Y21" s="132">
        <f>SUMPRODUCT(('Fixtures and Results (7)'!G$3:G$382='Setting (7)'!C21)*('Fixtures and Results (7)'!E$3:E$382&gt;'Fixtures and Results (7)'!F$3:F$382))</f>
        <v>0</v>
      </c>
      <c r="Z21" s="132">
        <f>SUMIF('Fixtures and Results (7)'!G$3:G$382,'Setting (7)'!C21,'Fixtures and Results (7)'!F$3:F$382)</f>
        <v>0</v>
      </c>
      <c r="AA21" s="132">
        <f>SUMIF('Fixtures and Results (7)'!G$3:G$382,'Setting (7)'!C21,'Fixtures and Results (7)'!E$3:E$382)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10</v>
      </c>
      <c r="AE21" s="132">
        <f t="shared" si="11"/>
        <v>0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(7)'!D21&lt;&gt;"",'Initial Setup (7)'!E21,0)</f>
        <v>0</v>
      </c>
      <c r="D22" s="136">
        <f t="shared" si="14"/>
        <v>-9</v>
      </c>
      <c r="E22" s="133">
        <f>COUNTIF('Fixtures and Results (7)'!D:D,'Setting (7)'!C22)+COUNTIF('Fixtures and Results (7)'!G:G,'Setting (7)'!C22)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(7)'!D21)</f>
        <v>0</v>
      </c>
      <c r="N22" s="132">
        <f t="shared" si="3"/>
        <v>0</v>
      </c>
      <c r="O22" s="132">
        <f>SUMPRODUCT(('Fixtures and Results (7)'!D$3:D$382='Setting (7)'!C22)*('Fixtures and Results (7)'!E$3:E$382&gt;'Fixtures and Results (7)'!F$3:F$382))</f>
        <v>0</v>
      </c>
      <c r="P22" s="132">
        <f>SUMPRODUCT(('Fixtures and Results (7)'!D$3:D$382='Setting (7)'!C22)*('Fixtures and Results (7)'!E$3:E$382='Fixtures and Results (7)'!F$3:F$382)*('Fixtures and Results (7)'!E$3:E$382&lt;&gt;""))</f>
        <v>0</v>
      </c>
      <c r="Q22" s="132">
        <f>SUMPRODUCT(('Fixtures and Results (7)'!D$3:D$382='Setting (7)'!C22)*('Fixtures and Results (7)'!E$3:E$382&lt;'Fixtures and Results (7)'!F$3:F$382))</f>
        <v>0</v>
      </c>
      <c r="R22" s="132">
        <f>SUMIF('Fixtures and Results (7)'!D$3:D$382,'Setting (7)'!C22,'Fixtures and Results (7)'!E$3:E$382)</f>
        <v>0</v>
      </c>
      <c r="S22" s="132">
        <f>SUMIF('Fixtures and Results (7)'!D$3:D$382,'Setting (7)'!C22,'Fixtures and Results (7)'!F$3:F$382)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(7)'!G$3:G$382='Setting (7)'!C22)*('Fixtures and Results (7)'!E$3:E$382&lt;'Fixtures and Results (7)'!F$3:F$382))</f>
        <v>0</v>
      </c>
      <c r="X22" s="132">
        <f>SUMPRODUCT(('Fixtures and Results (7)'!G$3:G$382='Setting (7)'!C22)*('Fixtures and Results (7)'!E$3:E$382='Fixtures and Results (7)'!F$3:F$382)*('Fixtures and Results (7)'!F$3:F$382&lt;&gt;""))</f>
        <v>0</v>
      </c>
      <c r="Y22" s="132">
        <f>SUMPRODUCT(('Fixtures and Results (7)'!G$3:G$382='Setting (7)'!C22)*('Fixtures and Results (7)'!E$3:E$382&gt;'Fixtures and Results (7)'!F$3:F$382))</f>
        <v>0</v>
      </c>
      <c r="Z22" s="132">
        <f>SUMIF('Fixtures and Results (7)'!G$3:G$382,'Setting (7)'!C22,'Fixtures and Results (7)'!F$3:F$382)</f>
        <v>0</v>
      </c>
      <c r="AA22" s="132">
        <f>SUMIF('Fixtures and Results (7)'!G$3:G$382,'Setting (7)'!C22,'Fixtures and Results (7)'!E$3:E$382)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10</v>
      </c>
      <c r="AE22" s="132">
        <f t="shared" si="11"/>
        <v>0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(7)'!D22&lt;&gt;"",'Initial Setup (7)'!E22,0)</f>
        <v>0</v>
      </c>
      <c r="D23" s="136">
        <f t="shared" si="14"/>
        <v>-10</v>
      </c>
      <c r="E23" s="133">
        <f>COUNTIF('Fixtures and Results (7)'!D:D,'Setting (7)'!C23)+COUNTIF('Fixtures and Results (7)'!G:G,'Setting (7)'!C23)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(7)'!D22)</f>
        <v>0</v>
      </c>
      <c r="N23" s="132">
        <f t="shared" si="3"/>
        <v>0</v>
      </c>
      <c r="O23" s="132">
        <f>SUMPRODUCT(('Fixtures and Results (7)'!D$3:D$382='Setting (7)'!C23)*('Fixtures and Results (7)'!E$3:E$382&gt;'Fixtures and Results (7)'!F$3:F$382))</f>
        <v>0</v>
      </c>
      <c r="P23" s="132">
        <f>SUMPRODUCT(('Fixtures and Results (7)'!D$3:D$382='Setting (7)'!C23)*('Fixtures and Results (7)'!E$3:E$382='Fixtures and Results (7)'!F$3:F$382)*('Fixtures and Results (7)'!E$3:E$382&lt;&gt;""))</f>
        <v>0</v>
      </c>
      <c r="Q23" s="132">
        <f>SUMPRODUCT(('Fixtures and Results (7)'!D$3:D$382='Setting (7)'!C23)*('Fixtures and Results (7)'!E$3:E$382&lt;'Fixtures and Results (7)'!F$3:F$382))</f>
        <v>0</v>
      </c>
      <c r="R23" s="132">
        <f>SUMIF('Fixtures and Results (7)'!D$3:D$382,'Setting (7)'!C23,'Fixtures and Results (7)'!E$3:E$382)</f>
        <v>0</v>
      </c>
      <c r="S23" s="132">
        <f>SUMIF('Fixtures and Results (7)'!D$3:D$382,'Setting (7)'!C23,'Fixtures and Results (7)'!F$3:F$382)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(7)'!G$3:G$382='Setting (7)'!C23)*('Fixtures and Results (7)'!E$3:E$382&lt;'Fixtures and Results (7)'!F$3:F$382))</f>
        <v>0</v>
      </c>
      <c r="X23" s="132">
        <f>SUMPRODUCT(('Fixtures and Results (7)'!G$3:G$382='Setting (7)'!C23)*('Fixtures and Results (7)'!E$3:E$382='Fixtures and Results (7)'!F$3:F$382)*('Fixtures and Results (7)'!F$3:F$382&lt;&gt;""))</f>
        <v>0</v>
      </c>
      <c r="Y23" s="132">
        <f>SUMPRODUCT(('Fixtures and Results (7)'!G$3:G$382='Setting (7)'!C23)*('Fixtures and Results (7)'!E$3:E$382&gt;'Fixtures and Results (7)'!F$3:F$382))</f>
        <v>0</v>
      </c>
      <c r="Z23" s="132">
        <f>SUMIF('Fixtures and Results (7)'!G$3:G$382,'Setting (7)'!C23,'Fixtures and Results (7)'!F$3:F$382)</f>
        <v>0</v>
      </c>
      <c r="AA23" s="132">
        <f>SUMIF('Fixtures and Results (7)'!G$3:G$382,'Setting (7)'!C23,'Fixtures and Results (7)'!E$3:E$382)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10</v>
      </c>
      <c r="AE23" s="132">
        <f t="shared" si="11"/>
        <v>0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(7)'!D23&lt;&gt;"",'Initial Setup (7)'!E23,0)</f>
        <v>0</v>
      </c>
      <c r="D24" s="136">
        <f t="shared" si="14"/>
        <v>-11</v>
      </c>
      <c r="E24" s="133">
        <f>COUNTIF('Fixtures and Results (7)'!D:D,'Setting (7)'!C24)+COUNTIF('Fixtures and Results (7)'!G:G,'Setting (7)'!C24)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(7)'!D23)</f>
        <v>0</v>
      </c>
      <c r="N24" s="132">
        <f>O24+P24+Q24</f>
        <v>0</v>
      </c>
      <c r="O24" s="132">
        <f>SUMPRODUCT(('Fixtures and Results (7)'!D$3:D$382='Setting (7)'!C24)*('Fixtures and Results (7)'!E$3:E$382&gt;'Fixtures and Results (7)'!F$3:F$382))</f>
        <v>0</v>
      </c>
      <c r="P24" s="132">
        <f>SUMPRODUCT(('Fixtures and Results (7)'!D$3:D$382='Setting (7)'!C24)*('Fixtures and Results (7)'!E$3:E$382='Fixtures and Results (7)'!F$3:F$382)*('Fixtures and Results (7)'!E$3:E$382&lt;&gt;""))</f>
        <v>0</v>
      </c>
      <c r="Q24" s="132">
        <f>SUMPRODUCT(('Fixtures and Results (7)'!D$3:D$382='Setting (7)'!C24)*('Fixtures and Results (7)'!E$3:E$382&lt;'Fixtures and Results (7)'!F$3:F$382))</f>
        <v>0</v>
      </c>
      <c r="R24" s="132">
        <f>SUMIF('Fixtures and Results (7)'!D$3:D$382,'Setting (7)'!C24,'Fixtures and Results (7)'!E$3:E$382)</f>
        <v>0</v>
      </c>
      <c r="S24" s="132">
        <f>SUMIF('Fixtures and Results (7)'!D$3:D$382,'Setting (7)'!C24,'Fixtures and Results (7)'!F$3:F$382)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(7)'!G$3:G$382='Setting (7)'!C24)*('Fixtures and Results (7)'!E$3:E$382&lt;'Fixtures and Results (7)'!F$3:F$382))</f>
        <v>0</v>
      </c>
      <c r="X24" s="132">
        <f>SUMPRODUCT(('Fixtures and Results (7)'!G$3:G$382='Setting (7)'!C24)*('Fixtures and Results (7)'!E$3:E$382='Fixtures and Results (7)'!F$3:F$382)*('Fixtures and Results (7)'!F$3:F$382&lt;&gt;""))</f>
        <v>0</v>
      </c>
      <c r="Y24" s="132">
        <f>SUMPRODUCT(('Fixtures and Results (7)'!G$3:G$382='Setting (7)'!C24)*('Fixtures and Results (7)'!E$3:E$382&gt;'Fixtures and Results (7)'!F$3:F$382))</f>
        <v>0</v>
      </c>
      <c r="Z24" s="132">
        <f>SUMIF('Fixtures and Results (7)'!G$3:G$382,'Setting (7)'!C24,'Fixtures and Results (7)'!F$3:F$382)</f>
        <v>0</v>
      </c>
      <c r="AA24" s="132">
        <f>SUMIF('Fixtures and Results (7)'!G$3:G$382,'Setting (7)'!C24,'Fixtures and Results (7)'!E$3:E$382)</f>
        <v>0</v>
      </c>
      <c r="AB24" s="132">
        <f>Z24-AA24</f>
        <v>0</v>
      </c>
      <c r="AC24" s="132">
        <f>W24*3+X24*1</f>
        <v>0</v>
      </c>
      <c r="AD24" s="132">
        <f t="shared" si="10"/>
        <v>10</v>
      </c>
      <c r="AE24" s="132">
        <f t="shared" si="11"/>
        <v>0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(7)'!D24&lt;&gt;"",'Initial Setup (7)'!E24,0)</f>
        <v>0</v>
      </c>
      <c r="D25" s="136">
        <f t="shared" si="14"/>
        <v>-12</v>
      </c>
      <c r="E25" s="133">
        <f>COUNTIF('Fixtures and Results (7)'!D:D,'Setting (7)'!C25)+COUNTIF('Fixtures and Results (7)'!G:G,'Setting (7)'!C25)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(7)'!D24)</f>
        <v>0</v>
      </c>
      <c r="N25" s="132">
        <f>O25+P25+Q25</f>
        <v>0</v>
      </c>
      <c r="O25" s="132">
        <f>SUMPRODUCT(('Fixtures and Results (7)'!D$3:D$382='Setting (7)'!C25)*('Fixtures and Results (7)'!E$3:E$382&gt;'Fixtures and Results (7)'!F$3:F$382))</f>
        <v>0</v>
      </c>
      <c r="P25" s="132">
        <f>SUMPRODUCT(('Fixtures and Results (7)'!D$3:D$382='Setting (7)'!C25)*('Fixtures and Results (7)'!E$3:E$382='Fixtures and Results (7)'!F$3:F$382)*('Fixtures and Results (7)'!E$3:E$382&lt;&gt;""))</f>
        <v>0</v>
      </c>
      <c r="Q25" s="132">
        <f>SUMPRODUCT(('Fixtures and Results (7)'!D$3:D$382='Setting (7)'!C25)*('Fixtures and Results (7)'!E$3:E$382&lt;'Fixtures and Results (7)'!F$3:F$382))</f>
        <v>0</v>
      </c>
      <c r="R25" s="132">
        <f>SUMIF('Fixtures and Results (7)'!D$3:D$382,'Setting (7)'!C25,'Fixtures and Results (7)'!E$3:E$382)</f>
        <v>0</v>
      </c>
      <c r="S25" s="132">
        <f>SUMIF('Fixtures and Results (7)'!D$3:D$382,'Setting (7)'!C25,'Fixtures and Results (7)'!F$3:F$382)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(7)'!G$3:G$382='Setting (7)'!C25)*('Fixtures and Results (7)'!E$3:E$382&lt;'Fixtures and Results (7)'!F$3:F$382))</f>
        <v>0</v>
      </c>
      <c r="X25" s="132">
        <f>SUMPRODUCT(('Fixtures and Results (7)'!G$3:G$382='Setting (7)'!C25)*('Fixtures and Results (7)'!E$3:E$382='Fixtures and Results (7)'!F$3:F$382)*('Fixtures and Results (7)'!F$3:F$382&lt;&gt;""))</f>
        <v>0</v>
      </c>
      <c r="Y25" s="132">
        <f>SUMPRODUCT(('Fixtures and Results (7)'!G$3:G$382='Setting (7)'!C25)*('Fixtures and Results (7)'!E$3:E$382&gt;'Fixtures and Results (7)'!F$3:F$382))</f>
        <v>0</v>
      </c>
      <c r="Z25" s="132">
        <f>SUMIF('Fixtures and Results (7)'!G$3:G$382,'Setting (7)'!C25,'Fixtures and Results (7)'!F$3:F$382)</f>
        <v>0</v>
      </c>
      <c r="AA25" s="132">
        <f>SUMIF('Fixtures and Results (7)'!G$3:G$382,'Setting (7)'!C25,'Fixtures and Results (7)'!E$3:E$382)</f>
        <v>0</v>
      </c>
      <c r="AB25" s="132">
        <f>Z25-AA25</f>
        <v>0</v>
      </c>
      <c r="AC25" s="132">
        <f>W25*3+X25*1</f>
        <v>0</v>
      </c>
      <c r="AD25" s="132">
        <f t="shared" si="10"/>
        <v>10</v>
      </c>
      <c r="AE25" s="132">
        <f t="shared" si="11"/>
        <v>0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(7)'!D25&lt;&gt;"",'Initial Setup (7)'!E25,0)</f>
        <v>0</v>
      </c>
      <c r="D26" s="136">
        <f t="shared" si="14"/>
        <v>-13</v>
      </c>
      <c r="E26" s="133">
        <f>COUNTIF('Fixtures and Results (7)'!D:D,'Setting (7)'!C26)+COUNTIF('Fixtures and Results (7)'!G:G,'Setting (7)'!C26)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(7)'!D25)</f>
        <v>0</v>
      </c>
      <c r="N26" s="132">
        <f>O26+P26+Q26</f>
        <v>0</v>
      </c>
      <c r="O26" s="132">
        <f>SUMPRODUCT(('Fixtures and Results (7)'!D$3:D$382='Setting (7)'!C26)*('Fixtures and Results (7)'!E$3:E$382&gt;'Fixtures and Results (7)'!F$3:F$382))</f>
        <v>0</v>
      </c>
      <c r="P26" s="132">
        <f>SUMPRODUCT(('Fixtures and Results (7)'!D$3:D$382='Setting (7)'!C26)*('Fixtures and Results (7)'!E$3:E$382='Fixtures and Results (7)'!F$3:F$382)*('Fixtures and Results (7)'!E$3:E$382&lt;&gt;""))</f>
        <v>0</v>
      </c>
      <c r="Q26" s="132">
        <f>SUMPRODUCT(('Fixtures and Results (7)'!D$3:D$382='Setting (7)'!C26)*('Fixtures and Results (7)'!E$3:E$382&lt;'Fixtures and Results (7)'!F$3:F$382))</f>
        <v>0</v>
      </c>
      <c r="R26" s="132">
        <f>SUMIF('Fixtures and Results (7)'!D$3:D$382,'Setting (7)'!C26,'Fixtures and Results (7)'!E$3:E$382)</f>
        <v>0</v>
      </c>
      <c r="S26" s="132">
        <f>SUMIF('Fixtures and Results (7)'!D$3:D$382,'Setting (7)'!C26,'Fixtures and Results (7)'!F$3:F$382)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(7)'!G$3:G$382='Setting (7)'!C26)*('Fixtures and Results (7)'!E$3:E$382&lt;'Fixtures and Results (7)'!F$3:F$382))</f>
        <v>0</v>
      </c>
      <c r="X26" s="132">
        <f>SUMPRODUCT(('Fixtures and Results (7)'!G$3:G$382='Setting (7)'!C26)*('Fixtures and Results (7)'!E$3:E$382='Fixtures and Results (7)'!F$3:F$382)*('Fixtures and Results (7)'!F$3:F$382&lt;&gt;""))</f>
        <v>0</v>
      </c>
      <c r="Y26" s="132">
        <f>SUMPRODUCT(('Fixtures and Results (7)'!G$3:G$382='Setting (7)'!C26)*('Fixtures and Results (7)'!E$3:E$382&gt;'Fixtures and Results (7)'!F$3:F$382))</f>
        <v>0</v>
      </c>
      <c r="Z26" s="132">
        <f>SUMIF('Fixtures and Results (7)'!G$3:G$382,'Setting (7)'!C26,'Fixtures and Results (7)'!F$3:F$382)</f>
        <v>0</v>
      </c>
      <c r="AA26" s="132">
        <f>SUMIF('Fixtures and Results (7)'!G$3:G$382,'Setting (7)'!C26,'Fixtures and Results (7)'!E$3:E$382)</f>
        <v>0</v>
      </c>
      <c r="AB26" s="132">
        <f>Z26-AA26</f>
        <v>0</v>
      </c>
      <c r="AC26" s="132">
        <f>W26*3+X26*1</f>
        <v>0</v>
      </c>
      <c r="AD26" s="132">
        <f t="shared" si="10"/>
        <v>10</v>
      </c>
      <c r="AE26" s="132">
        <f t="shared" si="11"/>
        <v>0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(7)'!D26&lt;&gt;"",'Initial Setup (7)'!E26,0)</f>
        <v>0</v>
      </c>
      <c r="D27" s="136">
        <f t="shared" si="14"/>
        <v>-14</v>
      </c>
      <c r="E27" s="133">
        <f>COUNTIF('Fixtures and Results (7)'!D:D,'Setting (7)'!C27)+COUNTIF('Fixtures and Results (7)'!G:G,'Setting (7)'!C27)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(7)'!D26)</f>
        <v>0</v>
      </c>
      <c r="N27" s="132">
        <f>O27+P27+Q27</f>
        <v>0</v>
      </c>
      <c r="O27" s="132">
        <f>SUMPRODUCT(('Fixtures and Results (7)'!D$3:D$382='Setting (7)'!C27)*('Fixtures and Results (7)'!E$3:E$382&gt;'Fixtures and Results (7)'!F$3:F$382))</f>
        <v>0</v>
      </c>
      <c r="P27" s="132">
        <f>SUMPRODUCT(('Fixtures and Results (7)'!D$3:D$382='Setting (7)'!C27)*('Fixtures and Results (7)'!E$3:E$382='Fixtures and Results (7)'!F$3:F$382)*('Fixtures and Results (7)'!E$3:E$382&lt;&gt;""))</f>
        <v>0</v>
      </c>
      <c r="Q27" s="132">
        <f>SUMPRODUCT(('Fixtures and Results (7)'!D$3:D$382='Setting (7)'!C27)*('Fixtures and Results (7)'!E$3:E$382&lt;'Fixtures and Results (7)'!F$3:F$382))</f>
        <v>0</v>
      </c>
      <c r="R27" s="132">
        <f>SUMIF('Fixtures and Results (7)'!D$3:D$382,'Setting (7)'!C27,'Fixtures and Results (7)'!E$3:E$382)</f>
        <v>0</v>
      </c>
      <c r="S27" s="132">
        <f>SUMIF('Fixtures and Results (7)'!D$3:D$382,'Setting (7)'!C27,'Fixtures and Results (7)'!F$3:F$382)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(7)'!G$3:G$382='Setting (7)'!C27)*('Fixtures and Results (7)'!E$3:E$382&lt;'Fixtures and Results (7)'!F$3:F$382))</f>
        <v>0</v>
      </c>
      <c r="X27" s="132">
        <f>SUMPRODUCT(('Fixtures and Results (7)'!G$3:G$382='Setting (7)'!C27)*('Fixtures and Results (7)'!E$3:E$382='Fixtures and Results (7)'!F$3:F$382)*('Fixtures and Results (7)'!F$3:F$382&lt;&gt;""))</f>
        <v>0</v>
      </c>
      <c r="Y27" s="132">
        <f>SUMPRODUCT(('Fixtures and Results (7)'!G$3:G$382='Setting (7)'!C27)*('Fixtures and Results (7)'!E$3:E$382&gt;'Fixtures and Results (7)'!F$3:F$382))</f>
        <v>0</v>
      </c>
      <c r="Z27" s="132">
        <f>SUMIF('Fixtures and Results (7)'!G$3:G$382,'Setting (7)'!C27,'Fixtures and Results (7)'!F$3:F$382)</f>
        <v>0</v>
      </c>
      <c r="AA27" s="132">
        <f>SUMIF('Fixtures and Results (7)'!G$3:G$382,'Setting (7)'!C27,'Fixtures and Results (7)'!E$3:E$382)</f>
        <v>0</v>
      </c>
      <c r="AB27" s="132">
        <f>Z27-AA27</f>
        <v>0</v>
      </c>
      <c r="AC27" s="132">
        <f>W27*3+X27*1</f>
        <v>0</v>
      </c>
      <c r="AD27" s="132">
        <f t="shared" si="10"/>
        <v>10</v>
      </c>
      <c r="AE27" s="132">
        <f t="shared" si="11"/>
        <v>0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54"/>
  <sheetViews>
    <sheetView topLeftCell="A19" zoomScale="80" zoomScaleNormal="80" zoomScalePageLayoutView="80" workbookViewId="0">
      <selection activeCell="F5" sqref="F5"/>
    </sheetView>
  </sheetViews>
  <sheetFormatPr defaultColWidth="10.875" defaultRowHeight="12.75"/>
  <cols>
    <col min="1" max="1" width="4.375" style="165" customWidth="1"/>
    <col min="2" max="3" width="10.875" style="165" customWidth="1"/>
    <col min="4" max="4" width="32.5" style="165" customWidth="1"/>
    <col min="5" max="5" width="25.125" style="165" customWidth="1"/>
    <col min="6" max="7" width="5.875" style="165" customWidth="1"/>
    <col min="8" max="8" width="25.125" style="165" customWidth="1"/>
    <col min="9" max="9" width="24.5" style="165" customWidth="1"/>
    <col min="10" max="10" width="4.375" style="171" customWidth="1"/>
    <col min="11" max="12" width="10.875" style="165" customWidth="1"/>
    <col min="13" max="13" width="32.5" style="165" customWidth="1"/>
    <col min="14" max="14" width="25.125" style="165" customWidth="1"/>
    <col min="15" max="16" width="5.875" style="165" customWidth="1"/>
    <col min="17" max="17" width="25.125" style="165" customWidth="1"/>
    <col min="18" max="18" width="24.5" style="165" customWidth="1"/>
    <col min="19" max="19" width="4.375" style="165" customWidth="1"/>
    <col min="20" max="20" width="13.5" style="225" customWidth="1"/>
    <col min="21" max="23" width="10.875" style="165" customWidth="1"/>
    <col min="24" max="24" width="23" style="165" customWidth="1"/>
    <col min="25" max="26" width="10.875" style="165" customWidth="1"/>
    <col min="27" max="27" width="23" style="165" customWidth="1"/>
    <col min="28" max="28" width="6.5" style="165" customWidth="1"/>
    <col min="29" max="29" width="25.375" style="165" customWidth="1"/>
    <col min="30" max="16384" width="10.875" style="165"/>
  </cols>
  <sheetData>
    <row r="2" spans="2:27" ht="36.950000000000003" customHeight="1">
      <c r="B2" s="305" t="s">
        <v>141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U2" s="165" t="s">
        <v>300</v>
      </c>
    </row>
    <row r="3" spans="2:27" ht="13.5" thickBot="1"/>
    <row r="4" spans="2:27" ht="26.1" customHeight="1" thickBot="1">
      <c r="B4" s="227" t="s">
        <v>206</v>
      </c>
      <c r="C4" s="227" t="s">
        <v>207</v>
      </c>
      <c r="D4" s="226"/>
      <c r="E4" s="227" t="s">
        <v>208</v>
      </c>
      <c r="F4" s="306" t="s">
        <v>209</v>
      </c>
      <c r="G4" s="307"/>
      <c r="H4" s="228" t="s">
        <v>210</v>
      </c>
      <c r="I4" s="187"/>
      <c r="K4" s="227" t="s">
        <v>206</v>
      </c>
      <c r="L4" s="227" t="s">
        <v>207</v>
      </c>
      <c r="M4" s="226"/>
      <c r="N4" s="227" t="s">
        <v>208</v>
      </c>
      <c r="O4" s="306" t="s">
        <v>209</v>
      </c>
      <c r="P4" s="307"/>
      <c r="Q4" s="228" t="s">
        <v>210</v>
      </c>
      <c r="R4" s="187"/>
    </row>
    <row r="5" spans="2:27" s="166" customFormat="1" ht="26.1" customHeight="1" thickTop="1" thickBot="1">
      <c r="B5" s="174">
        <v>0.375</v>
      </c>
      <c r="C5" s="174" t="s">
        <v>211</v>
      </c>
      <c r="D5" s="174" t="str">
        <f>MAP!D17</f>
        <v>A1 - B4</v>
      </c>
      <c r="E5" s="170" t="str">
        <f>'DAY 1-2 PTS'!C7</f>
        <v>AZ ALKMAAR (NED)</v>
      </c>
      <c r="F5" s="168"/>
      <c r="G5" s="168"/>
      <c r="H5" s="170" t="str">
        <f>'DAY 1-2 PTS'!O10</f>
        <v>LEICESTER CITY(ENG)</v>
      </c>
      <c r="I5" s="173" t="str">
        <f t="shared" ref="I5:I12" si="0">IF(F5=G5,"WINNER",IF(F5&gt;G5,E5,H5))</f>
        <v>WINNER</v>
      </c>
      <c r="J5" s="172"/>
      <c r="K5" s="174">
        <v>0.39583333333333331</v>
      </c>
      <c r="L5" s="174" t="s">
        <v>211</v>
      </c>
      <c r="M5" s="174" t="str">
        <f>MAP!H17</f>
        <v>E1 - F4</v>
      </c>
      <c r="N5" s="170" t="str">
        <f>'DAY 1-2 PTS'!C33</f>
        <v>AC MILAN (ITA)</v>
      </c>
      <c r="O5" s="168"/>
      <c r="P5" s="168"/>
      <c r="Q5" s="170" t="str">
        <f>'DAY 1-2 PTS'!O36</f>
        <v>PSV (NED)</v>
      </c>
      <c r="R5" s="173" t="str">
        <f t="shared" ref="R5:R12" si="1">IF(O5=P5,"WINNER",IF(O5&gt;P5,N5,Q5))</f>
        <v>WINNER</v>
      </c>
      <c r="T5" s="225"/>
      <c r="U5" s="300" t="s">
        <v>67</v>
      </c>
      <c r="V5" s="301"/>
      <c r="W5" s="301"/>
      <c r="X5" s="301"/>
      <c r="Y5" s="301"/>
      <c r="Z5" s="301"/>
      <c r="AA5" s="302"/>
    </row>
    <row r="6" spans="2:27" s="166" customFormat="1" ht="26.1" customHeight="1" thickTop="1" thickBot="1">
      <c r="B6" s="174">
        <v>0.375</v>
      </c>
      <c r="C6" s="174" t="s">
        <v>212</v>
      </c>
      <c r="D6" s="174" t="str">
        <f>MAP!D18</f>
        <v>A2 - B3</v>
      </c>
      <c r="E6" s="169" t="str">
        <f>'DAY 1-2 PTS'!C8</f>
        <v>SLASK WROCLAW (POL)</v>
      </c>
      <c r="F6" s="168"/>
      <c r="G6" s="168"/>
      <c r="H6" s="169" t="str">
        <f>'DAY 1-2 PTS'!O9</f>
        <v>METZ (FRA)</v>
      </c>
      <c r="I6" s="173" t="str">
        <f t="shared" si="0"/>
        <v>WINNER</v>
      </c>
      <c r="J6" s="172"/>
      <c r="K6" s="174">
        <v>0.39583333333333331</v>
      </c>
      <c r="L6" s="174" t="s">
        <v>212</v>
      </c>
      <c r="M6" s="174" t="str">
        <f>MAP!H18</f>
        <v>E2 - F3</v>
      </c>
      <c r="N6" s="170" t="str">
        <f>'DAY 1-2 PTS'!C34</f>
        <v>ALTAY (TUR)</v>
      </c>
      <c r="O6" s="168"/>
      <c r="P6" s="168"/>
      <c r="Q6" s="169" t="str">
        <f>'DAY 1-2 PTS'!O35</f>
        <v>PAOK (GRE)</v>
      </c>
      <c r="R6" s="173" t="str">
        <f t="shared" si="1"/>
        <v>WINNER</v>
      </c>
      <c r="T6" s="225"/>
      <c r="U6" s="37" t="s">
        <v>1</v>
      </c>
      <c r="V6" s="38" t="s">
        <v>206</v>
      </c>
      <c r="W6" s="38" t="s">
        <v>207</v>
      </c>
      <c r="X6" s="38" t="s">
        <v>208</v>
      </c>
      <c r="Y6" s="279" t="s">
        <v>209</v>
      </c>
      <c r="Z6" s="280"/>
      <c r="AA6" s="39" t="s">
        <v>210</v>
      </c>
    </row>
    <row r="7" spans="2:27" s="166" customFormat="1" ht="26.1" customHeight="1" thickTop="1" thickBot="1">
      <c r="B7" s="174">
        <v>0.375</v>
      </c>
      <c r="C7" s="174" t="s">
        <v>213</v>
      </c>
      <c r="D7" s="174" t="str">
        <f>MAP!D19</f>
        <v>A3 - B2</v>
      </c>
      <c r="E7" s="169" t="str">
        <f>'DAY 1-2 PTS'!C9</f>
        <v>CELTIC (SCO)</v>
      </c>
      <c r="F7" s="168"/>
      <c r="G7" s="168"/>
      <c r="H7" s="169" t="str">
        <f>'DAY 1-2 PTS'!O8</f>
        <v>CRVENA ZVEDZA (SRB)</v>
      </c>
      <c r="I7" s="173" t="str">
        <f t="shared" si="0"/>
        <v>WINNER</v>
      </c>
      <c r="J7" s="172"/>
      <c r="K7" s="174">
        <v>0.39583333333333331</v>
      </c>
      <c r="L7" s="174" t="s">
        <v>213</v>
      </c>
      <c r="M7" s="174" t="str">
        <f>MAP!H19</f>
        <v>E3 - F2</v>
      </c>
      <c r="N7" s="170" t="str">
        <f>'DAY 1-2 PTS'!C35</f>
        <v>AEK (GRE)</v>
      </c>
      <c r="O7" s="168"/>
      <c r="P7" s="168"/>
      <c r="Q7" s="169" t="str">
        <f>'DAY 1-2 PTS'!O34</f>
        <v>AKHİSAR (TUR)</v>
      </c>
      <c r="R7" s="173" t="str">
        <f t="shared" si="1"/>
        <v>WINNER</v>
      </c>
      <c r="T7" s="225" t="s">
        <v>151</v>
      </c>
      <c r="U7" s="175">
        <v>1</v>
      </c>
      <c r="V7" s="176">
        <v>0.41666666666666669</v>
      </c>
      <c r="W7" s="177" t="s">
        <v>219</v>
      </c>
      <c r="X7" s="178" t="str">
        <f>'DAY 1-2 PTS'!C11</f>
        <v>SIGMA OLOMOUC (CZE)</v>
      </c>
      <c r="Y7" s="179"/>
      <c r="Z7" s="179"/>
      <c r="AA7" s="180" t="str">
        <f>'DAY 1-2 PTS'!O11</f>
        <v>FENERBAHÇE (TUR)</v>
      </c>
    </row>
    <row r="8" spans="2:27" s="166" customFormat="1" ht="26.1" customHeight="1" thickTop="1" thickBot="1">
      <c r="B8" s="174">
        <v>0.375</v>
      </c>
      <c r="C8" s="174" t="s">
        <v>214</v>
      </c>
      <c r="D8" s="174" t="str">
        <f>MAP!D20</f>
        <v>A4 - B1</v>
      </c>
      <c r="E8" s="167" t="str">
        <f>'DAY 1-2 PTS'!C10</f>
        <v>LOSC LILLE (FRA)</v>
      </c>
      <c r="F8" s="168"/>
      <c r="G8" s="168"/>
      <c r="H8" s="167" t="str">
        <f>'DAY 1-2 PTS'!O7</f>
        <v>PORTO (POR)</v>
      </c>
      <c r="I8" s="173" t="str">
        <f t="shared" si="0"/>
        <v>WINNER</v>
      </c>
      <c r="J8" s="172"/>
      <c r="K8" s="174">
        <v>0.39583333333333331</v>
      </c>
      <c r="L8" s="174" t="s">
        <v>214</v>
      </c>
      <c r="M8" s="174" t="str">
        <f>MAP!H20</f>
        <v>E4 - F1</v>
      </c>
      <c r="N8" s="170" t="str">
        <f>'DAY 1-2 PTS'!C36</f>
        <v>BROMMAPOJKARNA (SWE)</v>
      </c>
      <c r="O8" s="168"/>
      <c r="P8" s="168"/>
      <c r="Q8" s="167" t="str">
        <f>'DAY 1-2 PTS'!O33</f>
        <v>PARMA (ITA)</v>
      </c>
      <c r="R8" s="173" t="str">
        <f t="shared" si="1"/>
        <v>WINNER</v>
      </c>
      <c r="T8" s="225" t="s">
        <v>155</v>
      </c>
      <c r="U8" s="181">
        <v>2</v>
      </c>
      <c r="V8" s="182">
        <v>0.41666666666666669</v>
      </c>
      <c r="W8" s="183" t="s">
        <v>220</v>
      </c>
      <c r="X8" s="178" t="str">
        <f>'DAY 1-2 PTS'!C12</f>
        <v>NEFTÇİ PFK (AZE)</v>
      </c>
      <c r="Y8" s="185"/>
      <c r="Z8" s="185"/>
      <c r="AA8" s="180" t="s">
        <v>55</v>
      </c>
    </row>
    <row r="9" spans="2:27" s="166" customFormat="1" ht="26.1" customHeight="1" thickTop="1" thickBot="1">
      <c r="B9" s="174">
        <v>0.375</v>
      </c>
      <c r="C9" s="174" t="s">
        <v>215</v>
      </c>
      <c r="D9" s="174" t="str">
        <f>MAP!D21</f>
        <v>C1 - D4</v>
      </c>
      <c r="E9" s="169" t="str">
        <f>'DAY 1-2 PTS'!C20</f>
        <v>BEŞİKTAŞ (TUR)</v>
      </c>
      <c r="F9" s="168"/>
      <c r="G9" s="168"/>
      <c r="H9" s="169" t="str">
        <f>'DAY 1-2 PTS'!O23</f>
        <v>ATALANTA (ITA)</v>
      </c>
      <c r="I9" s="173" t="str">
        <f t="shared" si="0"/>
        <v>WINNER</v>
      </c>
      <c r="J9" s="172"/>
      <c r="K9" s="174">
        <v>0.39583333333333331</v>
      </c>
      <c r="L9" s="174" t="s">
        <v>215</v>
      </c>
      <c r="M9" s="174" t="str">
        <f>MAP!H21</f>
        <v>G1 - H4</v>
      </c>
      <c r="N9" s="169" t="str">
        <f>'DAY 1-2 PTS'!C46</f>
        <v>VALENCIA (ESP)</v>
      </c>
      <c r="O9" s="168"/>
      <c r="P9" s="168"/>
      <c r="Q9" s="169" t="str">
        <f>'DAY 1-2 PTS'!O49</f>
        <v>LAZIO (ITA)</v>
      </c>
      <c r="R9" s="173" t="str">
        <f t="shared" si="1"/>
        <v>WINNER</v>
      </c>
      <c r="T9" s="225" t="s">
        <v>159</v>
      </c>
      <c r="U9" s="181">
        <v>3</v>
      </c>
      <c r="V9" s="182">
        <v>0.45833333333333331</v>
      </c>
      <c r="W9" s="183" t="s">
        <v>211</v>
      </c>
      <c r="X9" s="184" t="str">
        <f>'DAY 1-2 PTS'!C13</f>
        <v>ANDERLECHT (BEL)</v>
      </c>
      <c r="Y9" s="185"/>
      <c r="Z9" s="185"/>
      <c r="AA9" s="186" t="s">
        <v>55</v>
      </c>
    </row>
    <row r="10" spans="2:27" ht="26.1" customHeight="1" thickTop="1" thickBot="1">
      <c r="B10" s="174">
        <v>0.375</v>
      </c>
      <c r="C10" s="174" t="s">
        <v>216</v>
      </c>
      <c r="D10" s="174" t="str">
        <f>MAP!D22</f>
        <v>C2 - D3</v>
      </c>
      <c r="E10" s="169" t="str">
        <f>'DAY 1-2 PTS'!C21</f>
        <v>ODENSE (DEN)</v>
      </c>
      <c r="F10" s="168"/>
      <c r="G10" s="168"/>
      <c r="H10" s="169" t="str">
        <f>'DAY 1-2 PTS'!O22</f>
        <v>HAMMARBY IF (SWE)</v>
      </c>
      <c r="I10" s="173" t="str">
        <f t="shared" si="0"/>
        <v>WINNER</v>
      </c>
      <c r="J10" s="172"/>
      <c r="K10" s="174">
        <v>0.39583333333333331</v>
      </c>
      <c r="L10" s="174" t="s">
        <v>216</v>
      </c>
      <c r="M10" s="174" t="str">
        <f>MAP!H22</f>
        <v>G2 - H3</v>
      </c>
      <c r="N10" s="169" t="str">
        <f>'DAY 1-2 PTS'!C47</f>
        <v>BENFICA (POR)</v>
      </c>
      <c r="O10" s="168"/>
      <c r="P10" s="168"/>
      <c r="Q10" s="169" t="str">
        <f>'DAY 1-2 PTS'!O48</f>
        <v>SİVASSPOR (TUR)</v>
      </c>
      <c r="R10" s="173" t="str">
        <f t="shared" si="1"/>
        <v>WINNER</v>
      </c>
      <c r="T10" s="225" t="s">
        <v>163</v>
      </c>
      <c r="U10" s="181">
        <v>4</v>
      </c>
      <c r="V10" s="182">
        <v>0.45833333333333331</v>
      </c>
      <c r="W10" s="183" t="s">
        <v>212</v>
      </c>
      <c r="X10" s="184" t="str">
        <f>'DAY 1-2 PTS'!C14</f>
        <v>KONYASPOR (TUR)</v>
      </c>
      <c r="Y10" s="185"/>
      <c r="Z10" s="185"/>
      <c r="AA10" s="186" t="s">
        <v>55</v>
      </c>
    </row>
    <row r="11" spans="2:27" ht="26.1" customHeight="1" thickTop="1" thickBot="1">
      <c r="B11" s="174">
        <v>0.375</v>
      </c>
      <c r="C11" s="174" t="s">
        <v>217</v>
      </c>
      <c r="D11" s="174" t="str">
        <f>MAP!D23</f>
        <v>C3 - D2</v>
      </c>
      <c r="E11" s="169" t="str">
        <f>'DAY 1-2 PTS'!C22</f>
        <v>CHELSEA (ENG)</v>
      </c>
      <c r="F11" s="168"/>
      <c r="G11" s="168"/>
      <c r="H11" s="169" t="str">
        <f>'DAY 1-2 PTS'!O21</f>
        <v>GALATASARAY (TUR)</v>
      </c>
      <c r="I11" s="173" t="str">
        <f t="shared" si="0"/>
        <v>WINNER</v>
      </c>
      <c r="J11" s="172"/>
      <c r="K11" s="174">
        <v>0.39583333333333331</v>
      </c>
      <c r="L11" s="174" t="s">
        <v>217</v>
      </c>
      <c r="M11" s="174" t="str">
        <f>MAP!H23</f>
        <v>G3 - H2</v>
      </c>
      <c r="N11" s="169" t="str">
        <f>'DAY 1-2 PTS'!C48</f>
        <v>GÖZTEPE (TUR)</v>
      </c>
      <c r="O11" s="168"/>
      <c r="P11" s="168"/>
      <c r="Q11" s="169" t="str">
        <f>'DAY 1-2 PTS'!O47</f>
        <v>DINAMO ZAGREB (CRO)</v>
      </c>
      <c r="R11" s="173" t="str">
        <f t="shared" si="1"/>
        <v>WINNER</v>
      </c>
      <c r="T11" s="225" t="s">
        <v>167</v>
      </c>
      <c r="U11" s="181">
        <v>5</v>
      </c>
      <c r="V11" s="182">
        <v>0.45833333333333331</v>
      </c>
      <c r="W11" s="183" t="s">
        <v>213</v>
      </c>
      <c r="X11" s="184" t="str">
        <f>'DAY 1-2 PTS'!C15</f>
        <v>BURSASPOR (TUR)</v>
      </c>
      <c r="Y11" s="185"/>
      <c r="Z11" s="185"/>
      <c r="AA11" s="186" t="s">
        <v>55</v>
      </c>
    </row>
    <row r="12" spans="2:27" ht="26.1" customHeight="1" thickTop="1" thickBot="1">
      <c r="B12" s="174">
        <v>0.375</v>
      </c>
      <c r="C12" s="174" t="s">
        <v>218</v>
      </c>
      <c r="D12" s="174" t="str">
        <f>MAP!D24</f>
        <v>C4 - D1</v>
      </c>
      <c r="E12" s="169" t="str">
        <f>'DAY 1-2 PTS'!C23</f>
        <v>ST PAULI (GER)</v>
      </c>
      <c r="F12" s="168"/>
      <c r="G12" s="168"/>
      <c r="H12" s="167" t="str">
        <f>'DAY 1-2 PTS'!O20</f>
        <v>O. MARSEILLE (FRA)</v>
      </c>
      <c r="I12" s="173" t="str">
        <f t="shared" si="0"/>
        <v>WINNER</v>
      </c>
      <c r="J12" s="172"/>
      <c r="K12" s="174">
        <v>0.39583333333333331</v>
      </c>
      <c r="L12" s="174" t="s">
        <v>218</v>
      </c>
      <c r="M12" s="174" t="str">
        <f>MAP!H24</f>
        <v>G4 - H1</v>
      </c>
      <c r="N12" s="169" t="str">
        <f>'DAY 1-2 PTS'!C49</f>
        <v>TWENTE (NED)</v>
      </c>
      <c r="O12" s="168"/>
      <c r="P12" s="168"/>
      <c r="Q12" s="167" t="str">
        <f>'DAY 1-2 PTS'!O46</f>
        <v>KRASNODAR (RUS)</v>
      </c>
      <c r="R12" s="173" t="str">
        <f t="shared" si="1"/>
        <v>WINNER</v>
      </c>
      <c r="T12" s="225" t="s">
        <v>171</v>
      </c>
      <c r="U12" s="181">
        <v>6</v>
      </c>
      <c r="V12" s="182">
        <v>0.45833333333333331</v>
      </c>
      <c r="W12" s="183" t="s">
        <v>214</v>
      </c>
      <c r="X12" s="184" t="str">
        <f>'DAY 1-2 PTS'!C24</f>
        <v>CELTA VIGO (ESP)</v>
      </c>
      <c r="Y12" s="185"/>
      <c r="Z12" s="185"/>
      <c r="AA12" s="186" t="str">
        <f>'DAY 1-2 PTS'!O24</f>
        <v>O. LJUBLJANA (SLO)</v>
      </c>
    </row>
    <row r="13" spans="2:27" ht="26.1" customHeight="1" thickTop="1">
      <c r="J13" s="172"/>
      <c r="T13" s="225" t="s">
        <v>173</v>
      </c>
      <c r="U13" s="181">
        <v>7</v>
      </c>
      <c r="V13" s="182">
        <v>0.45833333333333331</v>
      </c>
      <c r="W13" s="183" t="s">
        <v>215</v>
      </c>
      <c r="X13" s="184" t="str">
        <f>'DAY 1-2 PTS'!C25</f>
        <v>ZENIT (RUS)</v>
      </c>
      <c r="Y13" s="185"/>
      <c r="Z13" s="185"/>
      <c r="AA13" s="186" t="str">
        <f>'DAY 1-2 PTS'!O25</f>
        <v>KASIMPAŞA (TUR)</v>
      </c>
    </row>
    <row r="14" spans="2:27" ht="26.1" customHeight="1" thickBot="1">
      <c r="T14" s="225" t="s">
        <v>202</v>
      </c>
      <c r="U14" s="181">
        <v>8</v>
      </c>
      <c r="V14" s="182">
        <v>0.45833333333333331</v>
      </c>
      <c r="W14" s="183" t="s">
        <v>216</v>
      </c>
      <c r="X14" s="184" t="str">
        <f>'DAY 1-2 PTS'!C26</f>
        <v>KAYSERİSPOR (TUR)</v>
      </c>
      <c r="Y14" s="185"/>
      <c r="Z14" s="185"/>
      <c r="AA14" s="186" t="str">
        <f>'DAY 1-2 PTS'!O26</f>
        <v>MAN. CITY (ENG)</v>
      </c>
    </row>
    <row r="15" spans="2:27" ht="26.1" customHeight="1" thickTop="1" thickBot="1">
      <c r="B15" s="174">
        <v>0.41666666666666669</v>
      </c>
      <c r="C15" s="174" t="s">
        <v>215</v>
      </c>
      <c r="D15" s="174" t="str">
        <f>MAP!D28</f>
        <v xml:space="preserve">A1/B4 Winner - C2/D3 Winner </v>
      </c>
      <c r="E15" s="170" t="str">
        <f>I5</f>
        <v>WINNER</v>
      </c>
      <c r="F15" s="168"/>
      <c r="G15" s="168"/>
      <c r="H15" s="170" t="str">
        <f>I10</f>
        <v>WINNER</v>
      </c>
      <c r="I15" s="173" t="str">
        <f>IF(F15=G15,"WINNER",IF(F15&gt;G15,E15,H15))</f>
        <v>WINNER</v>
      </c>
      <c r="J15" s="171" t="str">
        <f>MAP!C28</f>
        <v>E1</v>
      </c>
      <c r="K15" s="174">
        <v>0.4375</v>
      </c>
      <c r="L15" s="174" t="s">
        <v>215</v>
      </c>
      <c r="M15" s="174" t="str">
        <f>MAP!H28</f>
        <v>E1/F4 Winner - G2/H3 Winner</v>
      </c>
      <c r="N15" s="170" t="str">
        <f>R5</f>
        <v>WINNER</v>
      </c>
      <c r="O15" s="168"/>
      <c r="P15" s="168"/>
      <c r="Q15" s="170" t="str">
        <f>R10</f>
        <v>WINNER</v>
      </c>
      <c r="R15" s="173" t="str">
        <f>IF(O15=P15,"WINNER",IF(O15&gt;P15,N15,Q15))</f>
        <v>WINNER</v>
      </c>
      <c r="S15" s="165" t="str">
        <f>MAP!J28</f>
        <v>E5</v>
      </c>
      <c r="T15" s="225" t="s">
        <v>203</v>
      </c>
      <c r="U15" s="181">
        <v>9</v>
      </c>
      <c r="V15" s="182">
        <v>0.45833333333333331</v>
      </c>
      <c r="W15" s="183" t="s">
        <v>217</v>
      </c>
      <c r="X15" s="184" t="str">
        <f>'DAY 1-2 PTS'!C27</f>
        <v>AIK SOLNA (SWE)</v>
      </c>
      <c r="Y15" s="185"/>
      <c r="Z15" s="185"/>
      <c r="AA15" s="186" t="str">
        <f>'DAY 1-2 PTS'!O27</f>
        <v>RANGERS (SCO)</v>
      </c>
    </row>
    <row r="16" spans="2:27" ht="26.1" customHeight="1" thickTop="1" thickBot="1">
      <c r="B16" s="174">
        <v>0.41666666666666669</v>
      </c>
      <c r="C16" s="174" t="s">
        <v>216</v>
      </c>
      <c r="D16" s="174" t="str">
        <f>MAP!D29</f>
        <v>A2/B3 Winner - C1/D4 Winner</v>
      </c>
      <c r="E16" s="169" t="str">
        <f>I6</f>
        <v>WINNER</v>
      </c>
      <c r="F16" s="168"/>
      <c r="G16" s="168"/>
      <c r="H16" s="169" t="str">
        <f>I9</f>
        <v>WINNER</v>
      </c>
      <c r="I16" s="173" t="str">
        <f>IF(F16=G16,"WINNER",IF(F16&gt;G16,E16,H16))</f>
        <v>WINNER</v>
      </c>
      <c r="J16" s="171" t="str">
        <f>MAP!C29</f>
        <v>E2</v>
      </c>
      <c r="K16" s="174">
        <v>0.4375</v>
      </c>
      <c r="L16" s="174" t="s">
        <v>216</v>
      </c>
      <c r="M16" s="174" t="str">
        <f>MAP!H29</f>
        <v>E2/F3 Winner - G1/H4 Winner</v>
      </c>
      <c r="N16" s="169" t="str">
        <f>R6</f>
        <v>WINNER</v>
      </c>
      <c r="O16" s="168"/>
      <c r="P16" s="168"/>
      <c r="Q16" s="169" t="str">
        <f>R9</f>
        <v>WINNER</v>
      </c>
      <c r="R16" s="173" t="str">
        <f>IF(O16=P16,"WINNER",IF(O16&gt;P16,N16,Q16))</f>
        <v>WINNER</v>
      </c>
      <c r="S16" s="165" t="str">
        <f>MAP!J29</f>
        <v>E6</v>
      </c>
      <c r="T16" s="225" t="s">
        <v>204</v>
      </c>
      <c r="U16" s="181">
        <v>10</v>
      </c>
      <c r="V16" s="182">
        <v>0.45833333333333331</v>
      </c>
      <c r="W16" s="183" t="s">
        <v>218</v>
      </c>
      <c r="X16" s="184" t="str">
        <f>'DAY 1-2 PTS'!C28</f>
        <v>KARŞIYAKA (TUR)</v>
      </c>
      <c r="Y16" s="185"/>
      <c r="Z16" s="185"/>
      <c r="AA16" s="186" t="str">
        <f>'DAY 1-2 PTS'!O28</f>
        <v>İZMİRSPOR (TUR)</v>
      </c>
    </row>
    <row r="17" spans="2:36" ht="26.1" customHeight="1" thickTop="1" thickBot="1">
      <c r="B17" s="174">
        <v>0.41666666666666669</v>
      </c>
      <c r="C17" s="174" t="s">
        <v>217</v>
      </c>
      <c r="D17" s="174" t="str">
        <f>MAP!D30</f>
        <v>A3/B2 Winner - C4/D1 Winner</v>
      </c>
      <c r="E17" s="169" t="str">
        <f>I7</f>
        <v>WINNER</v>
      </c>
      <c r="F17" s="168"/>
      <c r="G17" s="168"/>
      <c r="H17" s="169" t="str">
        <f>I12</f>
        <v>WINNER</v>
      </c>
      <c r="I17" s="173" t="str">
        <f>IF(F17=G17,"WINNER",IF(F17&gt;G17,E17,H17))</f>
        <v>WINNER</v>
      </c>
      <c r="J17" s="171" t="str">
        <f>MAP!C30</f>
        <v>E3</v>
      </c>
      <c r="K17" s="174">
        <v>0.4375</v>
      </c>
      <c r="L17" s="174" t="s">
        <v>217</v>
      </c>
      <c r="M17" s="174" t="str">
        <f>MAP!H30</f>
        <v>E3/F2 Winner - G4/H1 Winner</v>
      </c>
      <c r="N17" s="169" t="str">
        <f>R7</f>
        <v>WINNER</v>
      </c>
      <c r="O17" s="168"/>
      <c r="P17" s="168"/>
      <c r="Q17" s="169" t="str">
        <f>R12</f>
        <v>WINNER</v>
      </c>
      <c r="R17" s="173" t="str">
        <f>IF(O17=P17,"WINNER",IF(O17&gt;P17,N17,Q17))</f>
        <v>WINNER</v>
      </c>
      <c r="S17" s="165" t="str">
        <f>MAP!J30</f>
        <v>E7</v>
      </c>
    </row>
    <row r="18" spans="2:36" ht="26.1" customHeight="1" thickTop="1" thickBot="1">
      <c r="B18" s="174">
        <v>0.41666666666666669</v>
      </c>
      <c r="C18" s="174" t="s">
        <v>218</v>
      </c>
      <c r="D18" s="174" t="str">
        <f>MAP!D31</f>
        <v>A4/B1 Winner - C3/D2 Winner</v>
      </c>
      <c r="E18" s="167" t="str">
        <f>I8</f>
        <v>WINNER</v>
      </c>
      <c r="F18" s="168"/>
      <c r="G18" s="168"/>
      <c r="H18" s="167" t="str">
        <f>I11</f>
        <v>WINNER</v>
      </c>
      <c r="I18" s="173" t="str">
        <f>IF(F18=G18,"WINNER",IF(F18&gt;G18,E18,H18))</f>
        <v>WINNER</v>
      </c>
      <c r="J18" s="171" t="str">
        <f>MAP!C31</f>
        <v>E4</v>
      </c>
      <c r="K18" s="174">
        <v>0.4375</v>
      </c>
      <c r="L18" s="174" t="s">
        <v>218</v>
      </c>
      <c r="M18" s="174" t="str">
        <f>MAP!H31</f>
        <v>E4/F1 Winner - G3/H2 Winner</v>
      </c>
      <c r="N18" s="167" t="str">
        <f>R8</f>
        <v>WINNER</v>
      </c>
      <c r="O18" s="168"/>
      <c r="P18" s="168"/>
      <c r="Q18" s="167" t="str">
        <f>R11</f>
        <v>WINNER</v>
      </c>
      <c r="R18" s="173" t="str">
        <f>IF(O18=P18,"WINNER",IF(O18&gt;P18,N18,Q18))</f>
        <v>WINNER</v>
      </c>
      <c r="S18" s="165" t="str">
        <f>MAP!J31</f>
        <v>E8</v>
      </c>
    </row>
    <row r="19" spans="2:36" ht="26.1" customHeight="1"/>
    <row r="20" spans="2:36" ht="26.1" customHeight="1" thickBot="1"/>
    <row r="21" spans="2:36" ht="26.1" customHeight="1" thickTop="1" thickBot="1">
      <c r="B21" s="174">
        <v>0.47916666666666669</v>
      </c>
      <c r="C21" s="174" t="s">
        <v>215</v>
      </c>
      <c r="D21" s="174" t="str">
        <f>MAP!D35</f>
        <v>E1 Winner - E3 Winner</v>
      </c>
      <c r="E21" s="170" t="str">
        <f>I15</f>
        <v>WINNER</v>
      </c>
      <c r="F21" s="168"/>
      <c r="G21" s="168"/>
      <c r="H21" s="170" t="str">
        <f>I17</f>
        <v>WINNER</v>
      </c>
      <c r="I21" s="173" t="str">
        <f>IF(F21=G21,"WINNER",IF(F21&gt;G21,E21,H21))</f>
        <v>WINNER</v>
      </c>
      <c r="K21" s="174">
        <v>0.5</v>
      </c>
      <c r="L21" s="174" t="s">
        <v>215</v>
      </c>
      <c r="M21" s="174" t="str">
        <f>MAP!H35</f>
        <v>E5 Winner - E7 Winner</v>
      </c>
      <c r="N21" s="170" t="str">
        <f>R15</f>
        <v>WINNER</v>
      </c>
      <c r="O21" s="168"/>
      <c r="P21" s="168"/>
      <c r="Q21" s="170" t="str">
        <f>R17</f>
        <v>WINNER</v>
      </c>
      <c r="R21" s="173" t="str">
        <f>IF(O21=P21,"WINNER",IF(O21&gt;P21,N21,Q21))</f>
        <v>WINNER</v>
      </c>
    </row>
    <row r="22" spans="2:36" ht="26.1" customHeight="1" thickTop="1" thickBot="1">
      <c r="B22" s="174">
        <v>0.47916666666666669</v>
      </c>
      <c r="C22" s="174" t="s">
        <v>216</v>
      </c>
      <c r="D22" s="174" t="str">
        <f>MAP!D36</f>
        <v>E2 Winner - E4 Winner</v>
      </c>
      <c r="E22" s="169" t="str">
        <f>I16</f>
        <v>WINNER</v>
      </c>
      <c r="F22" s="168"/>
      <c r="G22" s="168"/>
      <c r="H22" s="169" t="str">
        <f>I18</f>
        <v>WINNER</v>
      </c>
      <c r="I22" s="173" t="str">
        <f>IF(F22=G22,"WINNER",IF(F22&gt;G22,E22,H22))</f>
        <v>WINNER</v>
      </c>
      <c r="K22" s="174">
        <v>0.5</v>
      </c>
      <c r="L22" s="174" t="s">
        <v>216</v>
      </c>
      <c r="M22" s="174" t="str">
        <f>MAP!H36</f>
        <v>E6 Winner - E8 Winner</v>
      </c>
      <c r="N22" s="169" t="str">
        <f>R16</f>
        <v>WINNER</v>
      </c>
      <c r="O22" s="168"/>
      <c r="P22" s="168"/>
      <c r="Q22" s="169" t="str">
        <f>R18</f>
        <v>WINNER</v>
      </c>
      <c r="R22" s="173" t="str">
        <f>IF(O22=P22,"WINNER",IF(O22&gt;P22,N22,Q22))</f>
        <v>WINNER</v>
      </c>
      <c r="U22" s="300" t="s">
        <v>67</v>
      </c>
      <c r="V22" s="301"/>
      <c r="W22" s="301"/>
      <c r="X22" s="301"/>
      <c r="Y22" s="301"/>
      <c r="Z22" s="301"/>
      <c r="AA22" s="302"/>
      <c r="AD22" s="300" t="s">
        <v>67</v>
      </c>
      <c r="AE22" s="301"/>
      <c r="AF22" s="301"/>
      <c r="AG22" s="301"/>
      <c r="AH22" s="301"/>
      <c r="AI22" s="301"/>
      <c r="AJ22" s="302"/>
    </row>
    <row r="23" spans="2:36" ht="26.1" customHeight="1" thickTop="1">
      <c r="U23" s="37" t="s">
        <v>1</v>
      </c>
      <c r="V23" s="38" t="s">
        <v>206</v>
      </c>
      <c r="W23" s="38" t="s">
        <v>207</v>
      </c>
      <c r="X23" s="38" t="s">
        <v>208</v>
      </c>
      <c r="Y23" s="279" t="s">
        <v>209</v>
      </c>
      <c r="Z23" s="280"/>
      <c r="AA23" s="39" t="s">
        <v>210</v>
      </c>
      <c r="AD23" s="37" t="s">
        <v>1</v>
      </c>
      <c r="AE23" s="38" t="s">
        <v>206</v>
      </c>
      <c r="AF23" s="38" t="s">
        <v>207</v>
      </c>
      <c r="AG23" s="38" t="s">
        <v>208</v>
      </c>
      <c r="AH23" s="279" t="s">
        <v>209</v>
      </c>
      <c r="AI23" s="280"/>
      <c r="AJ23" s="39" t="s">
        <v>210</v>
      </c>
    </row>
    <row r="24" spans="2:36" ht="26.1" customHeight="1" thickBot="1">
      <c r="T24" s="225" t="s">
        <v>178</v>
      </c>
      <c r="U24" s="175">
        <v>1</v>
      </c>
      <c r="V24" s="176">
        <v>0.4375</v>
      </c>
      <c r="W24" s="177" t="s">
        <v>211</v>
      </c>
      <c r="X24" s="178" t="str">
        <f>'DAY 1-2 PTS'!C37</f>
        <v>BAŞAKŞEHİR (TUR)</v>
      </c>
      <c r="Y24" s="179"/>
      <c r="Z24" s="179"/>
      <c r="AA24" s="180" t="str">
        <f>'DAY 1-2 PTS'!O37</f>
        <v>ALTINORDU (TUR)</v>
      </c>
      <c r="AC24" s="225" t="s">
        <v>150</v>
      </c>
      <c r="AD24" s="175">
        <v>1</v>
      </c>
      <c r="AE24" s="176">
        <v>0.54166666666666663</v>
      </c>
      <c r="AF24" s="183" t="s">
        <v>219</v>
      </c>
      <c r="AG24" s="178"/>
      <c r="AH24" s="179"/>
      <c r="AI24" s="179"/>
      <c r="AJ24" s="180"/>
    </row>
    <row r="25" spans="2:36" ht="26.1" customHeight="1" thickTop="1" thickBot="1">
      <c r="B25" s="174">
        <v>0.58333333333333337</v>
      </c>
      <c r="C25" s="174" t="s">
        <v>211</v>
      </c>
      <c r="D25" s="174" t="str">
        <f>MAP!D40</f>
        <v>E1/E3 Winner - E2/E4 Winner</v>
      </c>
      <c r="E25" s="170" t="str">
        <f>I21</f>
        <v>WINNER</v>
      </c>
      <c r="F25" s="168"/>
      <c r="G25" s="168"/>
      <c r="H25" s="170" t="str">
        <f>I22</f>
        <v>WINNER</v>
      </c>
      <c r="I25" s="173" t="str">
        <f>IF(F25=G25,"WINNER",IF(F25&gt;G25,E25,H25))</f>
        <v>WINNER</v>
      </c>
      <c r="K25" s="174">
        <v>0.60416666666666663</v>
      </c>
      <c r="L25" s="174" t="s">
        <v>212</v>
      </c>
      <c r="M25" s="174" t="str">
        <f>MAP!H40</f>
        <v>E5/E7 Winner - E6/E8 Winner</v>
      </c>
      <c r="N25" s="170" t="str">
        <f>R21</f>
        <v>WINNER</v>
      </c>
      <c r="O25" s="168"/>
      <c r="P25" s="168"/>
      <c r="Q25" s="170" t="str">
        <f>R22</f>
        <v>WINNER</v>
      </c>
      <c r="R25" s="173" t="str">
        <f>IF(O25=P25,"WINNER",IF(O25&gt;P25,N25,Q25))</f>
        <v>WINNER</v>
      </c>
      <c r="T25" s="225" t="s">
        <v>179</v>
      </c>
      <c r="U25" s="181">
        <v>2</v>
      </c>
      <c r="V25" s="182">
        <v>0.4375</v>
      </c>
      <c r="W25" s="183" t="s">
        <v>212</v>
      </c>
      <c r="X25" s="184" t="str">
        <f>'DAY 1-2 PTS'!C38</f>
        <v>CHARLEROI (BEL)</v>
      </c>
      <c r="Y25" s="185"/>
      <c r="Z25" s="185"/>
      <c r="AA25" s="186" t="str">
        <f>'DAY 1-2 PTS'!O38</f>
        <v>MONTPELLIER (FRA)</v>
      </c>
      <c r="AC25" s="225" t="s">
        <v>154</v>
      </c>
      <c r="AD25" s="181">
        <v>2</v>
      </c>
      <c r="AE25" s="182">
        <v>0.54166666666666663</v>
      </c>
      <c r="AF25" s="183" t="s">
        <v>220</v>
      </c>
      <c r="AG25" s="184"/>
      <c r="AH25" s="185"/>
      <c r="AI25" s="185"/>
      <c r="AJ25" s="186"/>
    </row>
    <row r="26" spans="2:36" ht="26.1" customHeight="1" thickTop="1">
      <c r="T26" s="225" t="s">
        <v>180</v>
      </c>
      <c r="U26" s="181">
        <v>3</v>
      </c>
      <c r="V26" s="182">
        <v>0.5625</v>
      </c>
      <c r="W26" s="183" t="s">
        <v>219</v>
      </c>
      <c r="X26" s="184" t="str">
        <f>'DAY 1-2 PTS'!C39</f>
        <v>SOUTHAMPTON (ENG)</v>
      </c>
      <c r="Y26" s="185"/>
      <c r="Z26" s="185"/>
      <c r="AA26" s="186" t="str">
        <f>'DAY 1-2 PTS'!O39</f>
        <v>WOLVERHAMPTON (ENG)</v>
      </c>
      <c r="AC26" s="225" t="s">
        <v>158</v>
      </c>
      <c r="AD26" s="181">
        <v>3</v>
      </c>
      <c r="AE26" s="182">
        <v>0.54166666666666663</v>
      </c>
      <c r="AF26" s="183" t="s">
        <v>211</v>
      </c>
      <c r="AG26" s="184"/>
      <c r="AH26" s="185"/>
      <c r="AI26" s="185"/>
      <c r="AJ26" s="186"/>
    </row>
    <row r="27" spans="2:36" ht="26.1" customHeight="1">
      <c r="B27" s="303" t="s">
        <v>196</v>
      </c>
      <c r="C27" s="303"/>
      <c r="D27" s="303"/>
      <c r="E27" s="303"/>
      <c r="F27" s="303"/>
      <c r="G27" s="303"/>
      <c r="H27" s="303"/>
      <c r="I27" s="303"/>
      <c r="K27" s="187"/>
      <c r="L27" s="187"/>
      <c r="M27" s="187"/>
      <c r="N27" s="187"/>
      <c r="O27" s="187"/>
      <c r="P27" s="187"/>
      <c r="Q27" s="187"/>
      <c r="R27" s="187"/>
      <c r="T27" s="225" t="s">
        <v>181</v>
      </c>
      <c r="U27" s="181">
        <v>4</v>
      </c>
      <c r="V27" s="182">
        <v>0.5625</v>
      </c>
      <c r="W27" s="183" t="s">
        <v>220</v>
      </c>
      <c r="X27" s="184" t="str">
        <f>'DAY 1-2 PTS'!C40</f>
        <v>AJAX (NED)</v>
      </c>
      <c r="Y27" s="185"/>
      <c r="Z27" s="185"/>
      <c r="AA27" s="186" t="str">
        <f>'DAY 1-2 PTS'!O40</f>
        <v>ROSTOV (RUS)</v>
      </c>
      <c r="AC27" s="225" t="s">
        <v>205</v>
      </c>
      <c r="AD27" s="181">
        <v>4</v>
      </c>
      <c r="AE27" s="182">
        <v>0.54166666666666663</v>
      </c>
      <c r="AF27" s="183" t="s">
        <v>212</v>
      </c>
      <c r="AG27" s="184"/>
      <c r="AH27" s="185"/>
      <c r="AI27" s="185"/>
      <c r="AJ27" s="186"/>
    </row>
    <row r="28" spans="2:36" ht="26.1" customHeight="1" thickBot="1">
      <c r="K28" s="187"/>
      <c r="L28" s="230"/>
      <c r="M28" s="187"/>
      <c r="N28" s="187"/>
      <c r="O28" s="187"/>
      <c r="P28" s="187"/>
      <c r="Q28" s="187"/>
      <c r="R28" s="187"/>
      <c r="T28" s="225" t="s">
        <v>182</v>
      </c>
      <c r="U28" s="181">
        <v>5</v>
      </c>
      <c r="V28" s="182">
        <v>0.5625</v>
      </c>
      <c r="W28" s="183" t="s">
        <v>211</v>
      </c>
      <c r="X28" s="184" t="str">
        <f>'DAY 1-2 PTS'!C41</f>
        <v>RİZESPOR (TUR)</v>
      </c>
      <c r="Y28" s="185"/>
      <c r="Z28" s="185"/>
      <c r="AA28" s="186" t="str">
        <f>'DAY 1-2 PTS'!O41</f>
        <v>İZMİR BBSK (TUR)</v>
      </c>
      <c r="AC28" s="225" t="s">
        <v>162</v>
      </c>
      <c r="AD28" s="181">
        <v>5</v>
      </c>
      <c r="AE28" s="182">
        <v>0.54166666666666663</v>
      </c>
      <c r="AF28" s="183" t="s">
        <v>213</v>
      </c>
      <c r="AG28" s="184"/>
      <c r="AH28" s="185"/>
      <c r="AI28" s="185"/>
      <c r="AJ28" s="186"/>
    </row>
    <row r="29" spans="2:36" ht="26.1" customHeight="1" thickTop="1" thickBot="1">
      <c r="B29" s="174">
        <v>0.64583333333333337</v>
      </c>
      <c r="C29" s="229" t="s">
        <v>221</v>
      </c>
      <c r="D29" s="174" t="str">
        <f>MAP!E44</f>
        <v>SF1 Loser - SF2 Loser</v>
      </c>
      <c r="E29" s="170"/>
      <c r="F29" s="168"/>
      <c r="G29" s="168"/>
      <c r="H29" s="170"/>
      <c r="I29" s="173" t="str">
        <f>IF(F29=G29,"WINNER",IF(F29&gt;G29,E29,H29))</f>
        <v>WINNER</v>
      </c>
      <c r="K29" s="187" t="s">
        <v>222</v>
      </c>
      <c r="L29" s="187"/>
      <c r="M29" s="187"/>
      <c r="N29" s="187"/>
      <c r="O29" s="187"/>
      <c r="P29" s="187"/>
      <c r="Q29" s="187"/>
      <c r="R29" s="187"/>
      <c r="T29" s="225" t="s">
        <v>184</v>
      </c>
      <c r="U29" s="181">
        <v>6</v>
      </c>
      <c r="V29" s="182">
        <v>0.5625</v>
      </c>
      <c r="W29" s="183" t="s">
        <v>212</v>
      </c>
      <c r="X29" s="184" t="str">
        <f>'DAY 1-2 PTS'!C50</f>
        <v>CARDIFF CITY (WAL)</v>
      </c>
      <c r="Y29" s="185"/>
      <c r="Z29" s="185"/>
      <c r="AA29" s="186" t="str">
        <f>'DAY 1-2 PTS'!O50</f>
        <v>MIDTJYLLAND (DEN)</v>
      </c>
      <c r="AC29" s="225" t="s">
        <v>166</v>
      </c>
      <c r="AD29" s="181">
        <v>6</v>
      </c>
      <c r="AE29" s="182">
        <v>0.54166666666666663</v>
      </c>
      <c r="AF29" s="183" t="s">
        <v>214</v>
      </c>
      <c r="AG29" s="184"/>
      <c r="AH29" s="185"/>
      <c r="AI29" s="185"/>
      <c r="AJ29" s="186"/>
    </row>
    <row r="30" spans="2:36" ht="26.1" customHeight="1" thickTop="1">
      <c r="K30" s="187"/>
      <c r="L30" s="187"/>
      <c r="M30" s="187"/>
      <c r="N30" s="187"/>
      <c r="O30" s="187"/>
      <c r="P30" s="187"/>
      <c r="Q30" s="187"/>
      <c r="R30" s="187"/>
      <c r="T30" s="225" t="s">
        <v>187</v>
      </c>
      <c r="U30" s="181">
        <v>7</v>
      </c>
      <c r="V30" s="182">
        <v>0.5625</v>
      </c>
      <c r="W30" s="183" t="s">
        <v>213</v>
      </c>
      <c r="X30" s="184" t="str">
        <f>'DAY 1-2 PTS'!C51</f>
        <v>GABALA (AZE)</v>
      </c>
      <c r="Y30" s="185"/>
      <c r="Z30" s="185"/>
      <c r="AA30" s="186" t="str">
        <f>'DAY 1-2 PTS'!O51</f>
        <v>TRABZONSPOR (TUR)</v>
      </c>
      <c r="AC30" s="225" t="s">
        <v>170</v>
      </c>
      <c r="AD30" s="181">
        <v>7</v>
      </c>
      <c r="AE30" s="182">
        <v>0.54166666666666663</v>
      </c>
      <c r="AF30" s="183" t="s">
        <v>217</v>
      </c>
      <c r="AG30" s="184"/>
      <c r="AH30" s="185"/>
      <c r="AI30" s="185"/>
      <c r="AJ30" s="186"/>
    </row>
    <row r="31" spans="2:36" ht="26.1" customHeight="1">
      <c r="B31" s="304" t="s">
        <v>197</v>
      </c>
      <c r="C31" s="304"/>
      <c r="D31" s="304"/>
      <c r="E31" s="304"/>
      <c r="F31" s="304"/>
      <c r="G31" s="304"/>
      <c r="H31" s="304"/>
      <c r="I31" s="304"/>
      <c r="K31" s="187"/>
      <c r="L31" s="187"/>
      <c r="M31" s="187"/>
      <c r="N31" s="187"/>
      <c r="O31" s="187"/>
      <c r="P31" s="187"/>
      <c r="Q31" s="187"/>
      <c r="R31" s="187"/>
      <c r="T31" s="225" t="s">
        <v>190</v>
      </c>
      <c r="U31" s="181">
        <v>8</v>
      </c>
      <c r="V31" s="182">
        <v>0.5625</v>
      </c>
      <c r="W31" s="183" t="s">
        <v>214</v>
      </c>
      <c r="X31" s="184" t="str">
        <f>'DAY 1-2 PTS'!C52</f>
        <v>ANKARAGÜCÜ (TUR)</v>
      </c>
      <c r="Y31" s="185"/>
      <c r="Z31" s="185"/>
      <c r="AA31" s="186" t="str">
        <f>'DAY 1-2 PTS'!O52</f>
        <v>BUCASPOR (TUR)</v>
      </c>
      <c r="AC31" s="225" t="s">
        <v>172</v>
      </c>
      <c r="AD31" s="181">
        <v>8</v>
      </c>
      <c r="AE31" s="182">
        <v>0.54166666666666663</v>
      </c>
      <c r="AF31" s="183" t="s">
        <v>218</v>
      </c>
      <c r="AG31" s="184"/>
      <c r="AH31" s="185"/>
      <c r="AI31" s="185"/>
      <c r="AJ31" s="186"/>
    </row>
    <row r="32" spans="2:36" ht="26.1" customHeight="1" thickBot="1">
      <c r="K32" s="187"/>
      <c r="L32" s="187"/>
      <c r="M32" s="187"/>
      <c r="N32" s="187"/>
      <c r="O32" s="187"/>
      <c r="P32" s="187"/>
      <c r="Q32" s="187"/>
      <c r="R32" s="187"/>
      <c r="T32" s="225" t="s">
        <v>191</v>
      </c>
      <c r="U32" s="181">
        <v>9</v>
      </c>
      <c r="V32" s="182">
        <v>0.5625</v>
      </c>
      <c r="W32" s="183" t="s">
        <v>217</v>
      </c>
      <c r="X32" s="184" t="str">
        <f>'DAY 1-2 PTS'!C53</f>
        <v>GRASSHOPPER (SUI)</v>
      </c>
      <c r="Y32" s="185"/>
      <c r="Z32" s="185"/>
      <c r="AA32" s="186" t="str">
        <f>'DAY 1-2 PTS'!O53</f>
        <v>MONACO (FRA)</v>
      </c>
    </row>
    <row r="33" spans="2:27" ht="26.1" customHeight="1" thickTop="1" thickBot="1">
      <c r="B33" s="174">
        <v>0.67708333333333337</v>
      </c>
      <c r="C33" s="229" t="s">
        <v>221</v>
      </c>
      <c r="D33" s="174" t="str">
        <f>MAP!E48</f>
        <v>SF1 Winner - SF2 Winner</v>
      </c>
      <c r="E33" s="170" t="str">
        <f>I25</f>
        <v>WINNER</v>
      </c>
      <c r="F33" s="168"/>
      <c r="G33" s="168"/>
      <c r="H33" s="170" t="str">
        <f>R25</f>
        <v>WINNER</v>
      </c>
      <c r="I33" s="173" t="str">
        <f>IF(F33=G33,"WINNER",IF(F33&gt;G33,E33,H33))</f>
        <v>WINNER</v>
      </c>
      <c r="K33" s="187" t="s">
        <v>222</v>
      </c>
      <c r="L33" s="187"/>
      <c r="M33" s="187"/>
      <c r="N33" s="187"/>
      <c r="O33" s="187"/>
      <c r="P33" s="187"/>
      <c r="Q33" s="187"/>
      <c r="R33" s="187"/>
      <c r="T33" s="225" t="s">
        <v>192</v>
      </c>
      <c r="U33" s="181">
        <v>10</v>
      </c>
      <c r="V33" s="182">
        <v>0.5625</v>
      </c>
      <c r="W33" s="183" t="s">
        <v>218</v>
      </c>
      <c r="X33" s="184" t="str">
        <f>'DAY 1-2 PTS'!C54</f>
        <v>CLUB BRUGGE (BEL)</v>
      </c>
      <c r="Y33" s="185"/>
      <c r="Z33" s="185"/>
      <c r="AA33" s="186" t="str">
        <f>'DAY 1-2 PTS'!O54</f>
        <v>BEROE (BUL)</v>
      </c>
    </row>
    <row r="34" spans="2:27" ht="26.1" customHeight="1" thickTop="1"/>
    <row r="35" spans="2:27" ht="26.1" customHeight="1"/>
    <row r="36" spans="2:27" ht="26.1" customHeight="1"/>
    <row r="37" spans="2:27" ht="26.1" customHeight="1"/>
    <row r="38" spans="2:27" ht="26.1" customHeight="1"/>
    <row r="39" spans="2:27" ht="26.1" customHeight="1"/>
    <row r="40" spans="2:27" ht="26.1" customHeight="1"/>
    <row r="41" spans="2:27" ht="26.1" customHeight="1"/>
    <row r="42" spans="2:27" ht="26.1" customHeight="1"/>
    <row r="43" spans="2:27" ht="26.1" customHeight="1"/>
    <row r="44" spans="2:27" ht="26.1" customHeight="1"/>
    <row r="45" spans="2:27" ht="26.1" customHeight="1"/>
    <row r="46" spans="2:27" ht="26.1" customHeight="1"/>
    <row r="47" spans="2:27" ht="26.1" customHeight="1"/>
    <row r="48" spans="2:27" ht="26.1" customHeight="1"/>
    <row r="49" ht="26.1" customHeight="1"/>
    <row r="50" ht="26.1" customHeight="1"/>
    <row r="51" ht="26.1" customHeight="1"/>
    <row r="52" ht="26.1" customHeight="1"/>
    <row r="53" ht="26.1" customHeight="1"/>
    <row r="54" ht="26.1" customHeight="1"/>
  </sheetData>
  <mergeCells count="11">
    <mergeCell ref="AD22:AJ22"/>
    <mergeCell ref="AH23:AI23"/>
    <mergeCell ref="B27:I27"/>
    <mergeCell ref="B31:I31"/>
    <mergeCell ref="B2:R2"/>
    <mergeCell ref="Y6:Z6"/>
    <mergeCell ref="U5:AA5"/>
    <mergeCell ref="U22:AA22"/>
    <mergeCell ref="Y23:Z23"/>
    <mergeCell ref="F4:G4"/>
    <mergeCell ref="O4:P4"/>
  </mergeCells>
  <pageMargins left="0.75" right="0.75" top="1" bottom="1" header="0.5" footer="0.5"/>
  <pageSetup paperSize="8" scale="36" orientation="landscape" horizontalDpi="4294967292" verticalDpi="429496729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J34" sqref="J34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(7)'!D3</f>
        <v>1</v>
      </c>
      <c r="C3" s="130" t="str">
        <f>IF(B3&lt;&gt;"",'Initial Setup (7)'!E3,"")</f>
        <v>ANKARAGÜCÜ (TUR)</v>
      </c>
      <c r="D3" s="138"/>
    </row>
    <row r="4" spans="2:4" ht="15" customHeight="1">
      <c r="B4" s="133">
        <f>'Initial Setup (7)'!D4</f>
        <v>2</v>
      </c>
      <c r="C4" s="130" t="str">
        <f>IF(B4&lt;&gt;"",'Initial Setup (7)'!E4,"")</f>
        <v>BENFICA (POR)</v>
      </c>
      <c r="D4" s="138"/>
    </row>
    <row r="5" spans="2:4" ht="15" customHeight="1">
      <c r="B5" s="133">
        <f>'Initial Setup (7)'!D5</f>
        <v>3</v>
      </c>
      <c r="C5" s="130" t="str">
        <f>IF(B5&lt;&gt;"",'Initial Setup (7)'!E5,"")</f>
        <v>CARDIFF CITY (WAL)</v>
      </c>
      <c r="D5" s="138"/>
    </row>
    <row r="6" spans="2:4" ht="15" customHeight="1">
      <c r="B6" s="133">
        <f>'Initial Setup (7)'!D6</f>
        <v>4</v>
      </c>
      <c r="C6" s="130" t="str">
        <f>IF(B6&lt;&gt;"",'Initial Setup (7)'!E6,"")</f>
        <v>CLUB BRUGGE (BEL)</v>
      </c>
      <c r="D6" s="138"/>
    </row>
    <row r="7" spans="2:4" ht="15" customHeight="1">
      <c r="B7" s="133">
        <f>'Initial Setup (7)'!D7</f>
        <v>5</v>
      </c>
      <c r="C7" s="130" t="str">
        <f>IF(B7&lt;&gt;"",'Initial Setup (7)'!E7,"")</f>
        <v>GABALA (AZE)</v>
      </c>
      <c r="D7" s="138"/>
    </row>
    <row r="8" spans="2:4" ht="15" customHeight="1">
      <c r="B8" s="133">
        <f>'Initial Setup (7)'!D8</f>
        <v>6</v>
      </c>
      <c r="C8" s="130" t="str">
        <f>IF(B8&lt;&gt;"",'Initial Setup (7)'!E8,"")</f>
        <v>GÖZTEPE (TUR)</v>
      </c>
      <c r="D8" s="138"/>
    </row>
    <row r="9" spans="2:4" ht="15" customHeight="1">
      <c r="B9" s="133">
        <f>'Initial Setup (7)'!D9</f>
        <v>7</v>
      </c>
      <c r="C9" s="130" t="str">
        <f>IF(B9&lt;&gt;"",'Initial Setup (7)'!E9,"")</f>
        <v>GRASSHOPPER (SUI)</v>
      </c>
      <c r="D9" s="138"/>
    </row>
    <row r="10" spans="2:4" ht="15" customHeight="1">
      <c r="B10" s="133">
        <f>'Initial Setup (7)'!D10</f>
        <v>8</v>
      </c>
      <c r="C10" s="130" t="str">
        <f>IF(B10&lt;&gt;"",'Initial Setup (7)'!E10,"")</f>
        <v>TWENTE (NED)</v>
      </c>
      <c r="D10" s="138"/>
    </row>
    <row r="11" spans="2:4" ht="15" customHeight="1">
      <c r="B11" s="133">
        <f>'Initial Setup (7)'!D11</f>
        <v>9</v>
      </c>
      <c r="C11" s="130" t="str">
        <f>IF(B11&lt;&gt;"",'Initial Setup (7)'!E11,"")</f>
        <v>VALENCIA (ESP)</v>
      </c>
      <c r="D11" s="138"/>
    </row>
    <row r="12" spans="2:4" ht="15" customHeight="1">
      <c r="B12" s="133" t="str">
        <f>'Initial Setup (7)'!D12</f>
        <v/>
      </c>
      <c r="C12" s="130" t="str">
        <f>IF(B12&lt;&gt;"",'Initial Setup (7)'!E12,"")</f>
        <v/>
      </c>
      <c r="D12" s="138"/>
    </row>
    <row r="13" spans="2:4" ht="15" customHeight="1">
      <c r="B13" s="133" t="str">
        <f>'Initial Setup (7)'!D13</f>
        <v/>
      </c>
      <c r="C13" s="130" t="str">
        <f>IF(B13&lt;&gt;"",'Initial Setup (7)'!E13,"")</f>
        <v/>
      </c>
      <c r="D13" s="138"/>
    </row>
    <row r="14" spans="2:4" ht="15" customHeight="1">
      <c r="B14" s="133" t="str">
        <f>'Initial Setup (7)'!D14</f>
        <v/>
      </c>
      <c r="C14" s="130" t="str">
        <f>IF(B14&lt;&gt;"",'Initial Setup (7)'!E14,"")</f>
        <v/>
      </c>
      <c r="D14" s="138"/>
    </row>
    <row r="15" spans="2:4" ht="15" customHeight="1">
      <c r="B15" s="133" t="str">
        <f>'Initial Setup (7)'!D15</f>
        <v/>
      </c>
      <c r="C15" s="130" t="str">
        <f>IF(B15&lt;&gt;"",'Initial Setup (7)'!E15,"")</f>
        <v/>
      </c>
      <c r="D15" s="138"/>
    </row>
    <row r="16" spans="2:4" ht="15" customHeight="1">
      <c r="B16" s="133" t="str">
        <f>'Initial Setup (7)'!D16</f>
        <v/>
      </c>
      <c r="C16" s="130" t="str">
        <f>IF(B16&lt;&gt;"",'Initial Setup (7)'!E16,"")</f>
        <v/>
      </c>
      <c r="D16" s="138"/>
    </row>
    <row r="17" spans="2:4" ht="15" customHeight="1">
      <c r="B17" s="133" t="str">
        <f>'Initial Setup (7)'!D17</f>
        <v/>
      </c>
      <c r="C17" s="130" t="str">
        <f>IF(B17&lt;&gt;"",'Initial Setup (7)'!E17,"")</f>
        <v/>
      </c>
      <c r="D17" s="138"/>
    </row>
    <row r="18" spans="2:4" ht="15" customHeight="1">
      <c r="B18" s="133" t="str">
        <f>'Initial Setup (7)'!D18</f>
        <v/>
      </c>
      <c r="C18" s="130" t="str">
        <f>IF(B18&lt;&gt;"",'Initial Setup (7)'!E18,"")</f>
        <v/>
      </c>
      <c r="D18" s="138"/>
    </row>
    <row r="19" spans="2:4" ht="15" customHeight="1">
      <c r="B19" s="133" t="str">
        <f>'Initial Setup (7)'!D19</f>
        <v/>
      </c>
      <c r="C19" s="130" t="str">
        <f>IF(B19&lt;&gt;"",'Initial Setup (7)'!E19,"")</f>
        <v/>
      </c>
      <c r="D19" s="138"/>
    </row>
    <row r="20" spans="2:4" ht="15" customHeight="1">
      <c r="B20" s="133" t="str">
        <f>'Initial Setup (7)'!D20</f>
        <v/>
      </c>
      <c r="C20" s="130" t="str">
        <f>IF(B20&lt;&gt;"",'Initial Setup (7)'!E20,"")</f>
        <v/>
      </c>
      <c r="D20" s="138"/>
    </row>
    <row r="21" spans="2:4" ht="15" customHeight="1">
      <c r="B21" s="133" t="str">
        <f>'Initial Setup (7)'!D21</f>
        <v/>
      </c>
      <c r="C21" s="130" t="str">
        <f>IF(B21&lt;&gt;"",'Initial Setup (7)'!E21,"")</f>
        <v/>
      </c>
      <c r="D21" s="138"/>
    </row>
    <row r="22" spans="2:4" ht="15" customHeight="1">
      <c r="B22" s="133" t="str">
        <f>'Initial Setup (7)'!D22</f>
        <v/>
      </c>
      <c r="C22" s="130" t="str">
        <f>IF(B22&lt;&gt;"",'Initial Setup (7)'!E22,"")</f>
        <v/>
      </c>
      <c r="D22" s="138"/>
    </row>
    <row r="23" spans="2:4" ht="15" customHeight="1">
      <c r="B23" s="133" t="str">
        <f>'Initial Setup (7)'!D23</f>
        <v/>
      </c>
      <c r="C23" s="130" t="str">
        <f>IF(B23&lt;&gt;"",'Initial Setup (7)'!E23,"")</f>
        <v/>
      </c>
      <c r="D23" s="138"/>
    </row>
    <row r="24" spans="2:4" ht="15" customHeight="1">
      <c r="B24" s="133" t="str">
        <f>'Initial Setup (7)'!D24</f>
        <v/>
      </c>
      <c r="C24" s="130" t="str">
        <f>IF(B24&lt;&gt;"",'Initial Setup (7)'!E24,"")</f>
        <v/>
      </c>
      <c r="D24" s="138"/>
    </row>
    <row r="25" spans="2:4" ht="15" customHeight="1">
      <c r="B25" s="133" t="str">
        <f>'Initial Setup (7)'!D25</f>
        <v/>
      </c>
      <c r="C25" s="130" t="str">
        <f>IF(B25&lt;&gt;"",'Initial Setup (7)'!E25,"")</f>
        <v/>
      </c>
      <c r="D25" s="138"/>
    </row>
    <row r="26" spans="2:4" ht="15" customHeight="1">
      <c r="B26" s="133" t="str">
        <f>'Initial Setup (7)'!D26</f>
        <v/>
      </c>
      <c r="C26" s="130" t="str">
        <f>IF(B26&lt;&gt;"",'Initial Setup (7)'!E26,"")</f>
        <v/>
      </c>
      <c r="D26" s="138"/>
    </row>
  </sheetData>
  <conditionalFormatting sqref="B3:C26">
    <cfRule type="expression" dxfId="33" priority="1" stopIfTrue="1">
      <formula>$B3&lt;&gt;""</formula>
    </cfRule>
  </conditionalFormatting>
  <conditionalFormatting sqref="D3:D26">
    <cfRule type="expression" dxfId="32" priority="2" stopIfTrue="1">
      <formula>$B3&lt;&gt;""</formula>
    </cfRule>
  </conditionalFormatting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K4" sqref="K4:Q4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GROUPS!I6</f>
        <v>BEROE (BUL)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GROUPS!I7</f>
        <v>BUCASPOR (TUR)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GROUPS!I8</f>
        <v>DINAMO ZAGREB (CRO)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GROUPS!I9</f>
        <v>KRASNODAR (RUS)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GROUPS!I10</f>
        <v>LAZIO (ITA)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GROUPS!I11</f>
        <v>MIDTJYLLAND (DEN)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GROUPS!I12</f>
        <v>MONACO (FRA)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GROUPS!I13</f>
        <v>SİVASSPOR (TUR)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GROUPS!I14</f>
        <v>TRABZONSPOR (TUR)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31" priority="1" stopIfTrue="1">
      <formula>AND($D3&gt;$B$2,$E3&lt;&gt;"")</formula>
    </cfRule>
  </conditionalFormatting>
  <conditionalFormatting sqref="E3:E26">
    <cfRule type="expression" dxfId="30" priority="2" stopIfTrue="1">
      <formula>$D3&lt;&gt;""</formula>
    </cfRule>
  </conditionalFormatting>
  <dataValidations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J34" sqref="J34"/>
      <selection pane="topRight" activeCell="J34" sqref="J34"/>
      <selection pane="bottomLeft" activeCell="J34" sqref="J34"/>
      <selection pane="bottomRight" activeCell="J2" sqref="J2:P2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FIX'!BD17</f>
        <v>SİVASSPOR (TUR)</v>
      </c>
      <c r="E3" s="118">
        <f>IF('DAY 1-2 FIX'!BE17="","",'DAY 1-2 FIX'!BE17)</f>
        <v>1</v>
      </c>
      <c r="F3" s="118">
        <f>IF('DAY 1-2 FIX'!BF17="","",'DAY 1-2 FIX'!BF17)</f>
        <v>0</v>
      </c>
      <c r="G3" s="147" t="str">
        <f>'DAY 1-2 FIX'!BG17</f>
        <v>BEROE (BUL)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FIX'!BD18</f>
        <v>BUCASPOR (TUR)</v>
      </c>
      <c r="E4" s="118">
        <f>IF('DAY 1-2 FIX'!BE18="","",'DAY 1-2 FIX'!BE18)</f>
        <v>1</v>
      </c>
      <c r="F4" s="118">
        <f>IF('DAY 1-2 FIX'!BF18="","",'DAY 1-2 FIX'!BF18)</f>
        <v>0</v>
      </c>
      <c r="G4" s="147" t="str">
        <f>'DAY 1-2 FIX'!BG18</f>
        <v>MONACO (FRA)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FIX'!BD19</f>
        <v>MIDTJYLLAND (DEN)</v>
      </c>
      <c r="E5" s="118">
        <f>IF('DAY 1-2 FIX'!BE19="","",'DAY 1-2 FIX'!BE19)</f>
        <v>0</v>
      </c>
      <c r="F5" s="118">
        <f>IF('DAY 1-2 FIX'!BF19="","",'DAY 1-2 FIX'!BF19)</f>
        <v>0</v>
      </c>
      <c r="G5" s="147" t="str">
        <f>'DAY 1-2 FIX'!BG19</f>
        <v>DINAMO ZAGREB (CRO)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FIX'!BD20</f>
        <v>KRASNODAR (RUS)</v>
      </c>
      <c r="E6" s="118">
        <f>IF('DAY 1-2 FIX'!BE20="","",'DAY 1-2 FIX'!BE20)</f>
        <v>1</v>
      </c>
      <c r="F6" s="118">
        <f>IF('DAY 1-2 FIX'!BF20="","",'DAY 1-2 FIX'!BF20)</f>
        <v>0</v>
      </c>
      <c r="G6" s="147" t="str">
        <f>'DAY 1-2 FIX'!BG20</f>
        <v>LAZIO (ITA)</v>
      </c>
    </row>
    <row r="7" spans="1:16" ht="12.75" customHeight="1">
      <c r="A7" s="141">
        <v>5</v>
      </c>
      <c r="B7" s="149"/>
      <c r="C7" s="150"/>
      <c r="D7" s="151" t="str">
        <f>'DAY 1-2 FIX'!BD21</f>
        <v>TRABZONSPOR (TUR)</v>
      </c>
      <c r="E7" s="152"/>
      <c r="F7" s="152"/>
      <c r="G7" s="153" t="str">
        <f>'DAY 1-2 FIX'!BG21</f>
        <v>BAY</v>
      </c>
    </row>
    <row r="8" spans="1:16" ht="12.75" customHeight="1">
      <c r="A8" s="141">
        <v>6</v>
      </c>
      <c r="B8" s="142"/>
      <c r="C8" s="143"/>
      <c r="D8" s="144" t="str">
        <f>'DAY 1-2 FIX'!BD24</f>
        <v>MONACO (FRA)</v>
      </c>
      <c r="E8" s="118">
        <f>IF('DAY 1-2 FIX'!BE24="","",'DAY 1-2 FIX'!BE24)</f>
        <v>1</v>
      </c>
      <c r="F8" s="118">
        <f>IF('DAY 1-2 FIX'!BF24="","",'DAY 1-2 FIX'!BF24)</f>
        <v>1</v>
      </c>
      <c r="G8" s="147" t="str">
        <f>'DAY 1-2 FIX'!BG24</f>
        <v>TRABZONSPOR (TUR)</v>
      </c>
    </row>
    <row r="9" spans="1:16" ht="12.75" customHeight="1">
      <c r="A9" s="141">
        <v>7</v>
      </c>
      <c r="B9" s="142"/>
      <c r="C9" s="143"/>
      <c r="D9" s="144" t="str">
        <f>'DAY 1-2 FIX'!BD25</f>
        <v>BEROE (BUL)</v>
      </c>
      <c r="E9" s="118">
        <f>IF('DAY 1-2 FIX'!BE25="","",'DAY 1-2 FIX'!BE25)</f>
        <v>1</v>
      </c>
      <c r="F9" s="118">
        <f>IF('DAY 1-2 FIX'!BF25="","",'DAY 1-2 FIX'!BF25)</f>
        <v>2</v>
      </c>
      <c r="G9" s="147" t="str">
        <f>'DAY 1-2 FIX'!BG25</f>
        <v>MIDTJYLLAND (DEN)</v>
      </c>
    </row>
    <row r="10" spans="1:16" ht="12.75" customHeight="1">
      <c r="A10" s="141">
        <v>8</v>
      </c>
      <c r="B10" s="142"/>
      <c r="C10" s="143"/>
      <c r="D10" s="144" t="str">
        <f>'DAY 1-2 FIX'!BD26</f>
        <v>LAZIO (ITA)</v>
      </c>
      <c r="E10" s="118">
        <f>IF('DAY 1-2 FIX'!BE26="","",'DAY 1-2 FIX'!BE26)</f>
        <v>2</v>
      </c>
      <c r="F10" s="118">
        <f>IF('DAY 1-2 FIX'!BF26="","",'DAY 1-2 FIX'!BF26)</f>
        <v>0</v>
      </c>
      <c r="G10" s="147" t="str">
        <f>'DAY 1-2 FIX'!BG26</f>
        <v>BUCASPOR (TUR)</v>
      </c>
    </row>
    <row r="11" spans="1:16" ht="12.75" customHeight="1">
      <c r="A11" s="141">
        <v>9</v>
      </c>
      <c r="B11" s="142"/>
      <c r="C11" s="143"/>
      <c r="D11" s="144" t="str">
        <f>'DAY 1-2 FIX'!BD27</f>
        <v>DINAMO ZAGREB (CRO)</v>
      </c>
      <c r="E11" s="118">
        <f>IF('DAY 1-2 FIX'!BE27="","",'DAY 1-2 FIX'!BE27)</f>
        <v>0</v>
      </c>
      <c r="F11" s="118">
        <f>IF('DAY 1-2 FIX'!BF27="","",'DAY 1-2 FIX'!BF27)</f>
        <v>0</v>
      </c>
      <c r="G11" s="147" t="str">
        <f>'DAY 1-2 FIX'!BG27</f>
        <v>KRASNODAR (RUS)</v>
      </c>
    </row>
    <row r="12" spans="1:16" ht="12.75" customHeight="1">
      <c r="A12" s="141">
        <v>10</v>
      </c>
      <c r="B12" s="149"/>
      <c r="C12" s="150"/>
      <c r="D12" s="151" t="str">
        <f>'DAY 1-2 FIX'!BD28</f>
        <v>SİVASSPOR (TUR)</v>
      </c>
      <c r="E12" s="152"/>
      <c r="F12" s="152"/>
      <c r="G12" s="153" t="str">
        <f>'DAY 1-2 FIX'!BG28</f>
        <v>BAY</v>
      </c>
    </row>
    <row r="13" spans="1:16" ht="12.75" customHeight="1">
      <c r="A13" s="141">
        <v>11</v>
      </c>
      <c r="B13" s="142"/>
      <c r="C13" s="143"/>
      <c r="D13" s="144" t="str">
        <f>'DAY 1-2 FIX'!BD31</f>
        <v>MIDTJYLLAND (DEN)</v>
      </c>
      <c r="E13" s="118">
        <f>IF('DAY 1-2 FIX'!BE31="","",'DAY 1-2 FIX'!BE31)</f>
        <v>0</v>
      </c>
      <c r="F13" s="118">
        <f>IF('DAY 1-2 FIX'!BF31="","",'DAY 1-2 FIX'!BF31)</f>
        <v>1</v>
      </c>
      <c r="G13" s="147" t="str">
        <f>'DAY 1-2 FIX'!BG31</f>
        <v>SİVASSPOR (TUR)</v>
      </c>
    </row>
    <row r="14" spans="1:16" ht="12.75" customHeight="1">
      <c r="A14" s="141">
        <v>12</v>
      </c>
      <c r="B14" s="142"/>
      <c r="C14" s="143"/>
      <c r="D14" s="144" t="str">
        <f>'DAY 1-2 FIX'!BD32</f>
        <v>TRABZONSPOR (TUR)</v>
      </c>
      <c r="E14" s="118">
        <f>IF('DAY 1-2 FIX'!BE32="","",'DAY 1-2 FIX'!BE32)</f>
        <v>1</v>
      </c>
      <c r="F14" s="118">
        <f>IF('DAY 1-2 FIX'!BF32="","",'DAY 1-2 FIX'!BF32)</f>
        <v>0</v>
      </c>
      <c r="G14" s="147" t="str">
        <f>'DAY 1-2 FIX'!BG32</f>
        <v>LAZIO (ITA)</v>
      </c>
    </row>
    <row r="15" spans="1:16" ht="12.75" customHeight="1">
      <c r="A15" s="141">
        <v>13</v>
      </c>
      <c r="B15" s="142"/>
      <c r="C15" s="143"/>
      <c r="D15" s="144" t="str">
        <f>'DAY 1-2 FIX'!BD33</f>
        <v>KRASNODAR (RUS)</v>
      </c>
      <c r="E15" s="118">
        <f>IF('DAY 1-2 FIX'!BE33="","",'DAY 1-2 FIX'!BE33)</f>
        <v>2</v>
      </c>
      <c r="F15" s="118">
        <f>IF('DAY 1-2 FIX'!BF33="","",'DAY 1-2 FIX'!BF33)</f>
        <v>0</v>
      </c>
      <c r="G15" s="147" t="str">
        <f>'DAY 1-2 FIX'!BG33</f>
        <v>BEROE (BUL)</v>
      </c>
    </row>
    <row r="16" spans="1:16" ht="12.75" customHeight="1">
      <c r="A16" s="141">
        <v>14</v>
      </c>
      <c r="B16" s="142"/>
      <c r="C16" s="143"/>
      <c r="D16" s="144" t="str">
        <f>'DAY 1-2 FIX'!BD34</f>
        <v>BUCASPOR (TUR)</v>
      </c>
      <c r="E16" s="118">
        <f>IF('DAY 1-2 FIX'!BE34="","",'DAY 1-2 FIX'!BE34)</f>
        <v>0</v>
      </c>
      <c r="F16" s="118">
        <f>IF('DAY 1-2 FIX'!BF34="","",'DAY 1-2 FIX'!BF34)</f>
        <v>2</v>
      </c>
      <c r="G16" s="147" t="str">
        <f>'DAY 1-2 FIX'!BG34</f>
        <v>DINAMO ZAGREB (CRO)</v>
      </c>
    </row>
    <row r="17" spans="1:8" ht="12.75" customHeight="1">
      <c r="A17" s="141">
        <v>15</v>
      </c>
      <c r="B17" s="149"/>
      <c r="C17" s="150"/>
      <c r="D17" s="151" t="str">
        <f>'DAY 1-2 FIX'!BD35</f>
        <v>MONACO (FRA)</v>
      </c>
      <c r="E17" s="152"/>
      <c r="F17" s="152"/>
      <c r="G17" s="153" t="str">
        <f>'DAY 1-2 FIX'!BG35</f>
        <v>BAY</v>
      </c>
    </row>
    <row r="18" spans="1:8" ht="12.75" customHeight="1">
      <c r="A18" s="141">
        <v>16</v>
      </c>
      <c r="B18" s="142"/>
      <c r="C18" s="145"/>
      <c r="D18" s="144" t="str">
        <f>'DAY 1-2 FIX'!BD37</f>
        <v>LAZIO (ITA)</v>
      </c>
      <c r="E18" s="118">
        <f>IF('DAY 1-2 FIX'!BE37="","",'DAY 1-2 FIX'!BE37)</f>
        <v>1</v>
      </c>
      <c r="F18" s="118">
        <f>IF('DAY 1-2 FIX'!BF37="","",'DAY 1-2 FIX'!BF37)</f>
        <v>1</v>
      </c>
      <c r="G18" s="147" t="str">
        <f>'DAY 1-2 FIX'!BG37</f>
        <v>MONACO (FRA)</v>
      </c>
    </row>
    <row r="19" spans="1:8" ht="12.75" customHeight="1">
      <c r="A19" s="141">
        <v>17</v>
      </c>
      <c r="B19" s="142"/>
      <c r="C19" s="146"/>
      <c r="D19" s="144" t="str">
        <f>'DAY 1-2 FIX'!BD38</f>
        <v>SİVASSPOR (TUR)</v>
      </c>
      <c r="E19" s="118">
        <f>IF('DAY 1-2 FIX'!BE38="","",'DAY 1-2 FIX'!BE38)</f>
        <v>0</v>
      </c>
      <c r="F19" s="118">
        <f>IF('DAY 1-2 FIX'!BF38="","",'DAY 1-2 FIX'!BF38)</f>
        <v>1</v>
      </c>
      <c r="G19" s="147" t="str">
        <f>'DAY 1-2 FIX'!BG38</f>
        <v>KRASNODAR (RUS)</v>
      </c>
    </row>
    <row r="20" spans="1:8" ht="12.75" customHeight="1">
      <c r="A20" s="141">
        <v>18</v>
      </c>
      <c r="B20" s="142"/>
      <c r="C20" s="146"/>
      <c r="D20" s="144" t="str">
        <f>'DAY 1-2 FIX'!BD39</f>
        <v>DINAMO ZAGREB (CRO)</v>
      </c>
      <c r="E20" s="118">
        <f>IF('DAY 1-2 FIX'!BE39="","",'DAY 1-2 FIX'!BE39)</f>
        <v>1</v>
      </c>
      <c r="F20" s="118">
        <f>IF('DAY 1-2 FIX'!BF39="","",'DAY 1-2 FIX'!BF39)</f>
        <v>0</v>
      </c>
      <c r="G20" s="147" t="str">
        <f>'DAY 1-2 FIX'!BG39</f>
        <v>TRABZONSPOR (TUR)</v>
      </c>
    </row>
    <row r="21" spans="1:8" ht="12.75" customHeight="1">
      <c r="A21" s="141">
        <v>19</v>
      </c>
      <c r="B21" s="142"/>
      <c r="C21" s="146"/>
      <c r="D21" s="144" t="str">
        <f>'DAY 1-2 FIX'!BD40</f>
        <v>BEROE (BUL)</v>
      </c>
      <c r="E21" s="118">
        <f>IF('DAY 1-2 FIX'!BE40="","",'DAY 1-2 FIX'!BE40)</f>
        <v>0</v>
      </c>
      <c r="F21" s="118">
        <f>IF('DAY 1-2 FIX'!BF40="","",'DAY 1-2 FIX'!BF40)</f>
        <v>0</v>
      </c>
      <c r="G21" s="147" t="str">
        <f>'DAY 1-2 FIX'!BG40</f>
        <v>BUCASPOR (TUR)</v>
      </c>
    </row>
    <row r="22" spans="1:8" ht="12.75" customHeight="1">
      <c r="A22" s="141">
        <v>20</v>
      </c>
      <c r="B22" s="154"/>
      <c r="C22" s="155"/>
      <c r="D22" s="156" t="str">
        <f>'DAY 1-2 FIX'!BD41</f>
        <v>MIDTJYLLAND (DEN)</v>
      </c>
      <c r="E22" s="152"/>
      <c r="F22" s="152"/>
      <c r="G22" s="157" t="str">
        <f>'DAY 1-2 FIX'!BG41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FIX'!BD45</f>
        <v>KRASNODAR (RUS)</v>
      </c>
      <c r="E23" s="118" t="str">
        <f>IF('DAY 1-2 FIX'!BE45="","",'DAY 1-2 FIX'!BE45)</f>
        <v/>
      </c>
      <c r="F23" s="118" t="str">
        <f>IF('DAY 1-2 FIX'!BF45="","",'DAY 1-2 FIX'!BF45)</f>
        <v/>
      </c>
      <c r="G23" s="147" t="str">
        <f>'DAY 1-2 FIX'!BG45</f>
        <v>MIDTJYLLAND (DEN)</v>
      </c>
    </row>
    <row r="24" spans="1:8" ht="12.75" customHeight="1">
      <c r="A24" s="141">
        <v>22</v>
      </c>
      <c r="B24" s="142"/>
      <c r="C24" s="146"/>
      <c r="D24" s="144" t="str">
        <f>'DAY 1-2 FIX'!BD46</f>
        <v>MONACO (FRA)</v>
      </c>
      <c r="E24" s="118" t="str">
        <f>IF('DAY 1-2 FIX'!BE46="","",'DAY 1-2 FIX'!BE46)</f>
        <v/>
      </c>
      <c r="F24" s="118" t="str">
        <f>IF('DAY 1-2 FIX'!BF46="","",'DAY 1-2 FIX'!BF46)</f>
        <v/>
      </c>
      <c r="G24" s="147" t="str">
        <f>'DAY 1-2 FIX'!BG46</f>
        <v>DINAMO ZAGREB (CRO)</v>
      </c>
    </row>
    <row r="25" spans="1:8" ht="12.75" customHeight="1">
      <c r="A25" s="141">
        <v>23</v>
      </c>
      <c r="B25" s="142"/>
      <c r="C25" s="146"/>
      <c r="D25" s="144" t="str">
        <f>'DAY 1-2 FIX'!BD47</f>
        <v>BUCASPOR (TUR)</v>
      </c>
      <c r="E25" s="118" t="str">
        <f>IF('DAY 1-2 FIX'!BE47="","",'DAY 1-2 FIX'!BE47)</f>
        <v/>
      </c>
      <c r="F25" s="118" t="str">
        <f>IF('DAY 1-2 FIX'!BF47="","",'DAY 1-2 FIX'!BF47)</f>
        <v/>
      </c>
      <c r="G25" s="147" t="str">
        <f>'DAY 1-2 FIX'!BG47</f>
        <v>SİVASSPOR (TUR)</v>
      </c>
    </row>
    <row r="26" spans="1:8" ht="12.75" customHeight="1">
      <c r="A26" s="141">
        <v>24</v>
      </c>
      <c r="B26" s="142"/>
      <c r="C26" s="145"/>
      <c r="D26" s="144" t="str">
        <f>'DAY 1-2 FIX'!BD48</f>
        <v>TRABZONSPOR (TUR)</v>
      </c>
      <c r="E26" s="118" t="str">
        <f>IF('DAY 1-2 FIX'!BE48="","",'DAY 1-2 FIX'!BE48)</f>
        <v/>
      </c>
      <c r="F26" s="118" t="str">
        <f>IF('DAY 1-2 FIX'!BF48="","",'DAY 1-2 FIX'!BF48)</f>
        <v/>
      </c>
      <c r="G26" s="147" t="str">
        <f>'DAY 1-2 FIX'!BG48</f>
        <v>BEROE (BUL)</v>
      </c>
    </row>
    <row r="27" spans="1:8" ht="12.75" customHeight="1">
      <c r="A27" s="141">
        <v>25</v>
      </c>
      <c r="B27" s="149"/>
      <c r="C27" s="158"/>
      <c r="D27" s="151" t="str">
        <f>'DAY 1-2 FIX'!BD49</f>
        <v>LAZIO (ITA)</v>
      </c>
      <c r="E27" s="152"/>
      <c r="F27" s="152"/>
      <c r="G27" s="153" t="str">
        <f>'DAY 1-2 FIX'!BG49</f>
        <v>BAY</v>
      </c>
    </row>
    <row r="28" spans="1:8" ht="12.75" customHeight="1">
      <c r="A28" s="141">
        <v>26</v>
      </c>
      <c r="B28" s="142"/>
      <c r="C28" s="146"/>
      <c r="D28" s="144" t="str">
        <f>'DAY 1-2 FIX'!BD51</f>
        <v>DINAMO ZAGREB (CRO)</v>
      </c>
      <c r="E28" s="118" t="str">
        <f>IF('DAY 1-2 FIX'!BE51="","",'DAY 1-2 FIX'!BE51)</f>
        <v/>
      </c>
      <c r="F28" s="118" t="str">
        <f>IF('DAY 1-2 FIX'!BF51="","",'DAY 1-2 FIX'!BF51)</f>
        <v/>
      </c>
      <c r="G28" s="147" t="str">
        <f>'DAY 1-2 FIX'!BG51</f>
        <v>LAZIO (ITA)</v>
      </c>
    </row>
    <row r="29" spans="1:8" ht="12.75" customHeight="1">
      <c r="A29" s="141">
        <v>27</v>
      </c>
      <c r="B29" s="142"/>
      <c r="C29" s="146"/>
      <c r="D29" s="144" t="str">
        <f>'DAY 1-2 FIX'!BD52</f>
        <v>MIDTJYLLAND (DEN)</v>
      </c>
      <c r="E29" s="118" t="str">
        <f>IF('DAY 1-2 FIX'!BE52="","",'DAY 1-2 FIX'!BE52)</f>
        <v/>
      </c>
      <c r="F29" s="118" t="str">
        <f>IF('DAY 1-2 FIX'!BF52="","",'DAY 1-2 FIX'!BF52)</f>
        <v/>
      </c>
      <c r="G29" s="147" t="str">
        <f>'DAY 1-2 FIX'!BG52</f>
        <v>BUCASPOR (TUR)</v>
      </c>
    </row>
    <row r="30" spans="1:8" ht="12.75" customHeight="1">
      <c r="A30" s="141">
        <v>28</v>
      </c>
      <c r="B30" s="142"/>
      <c r="C30" s="145"/>
      <c r="D30" s="144" t="str">
        <f>'DAY 1-2 FIX'!BD53</f>
        <v>BEROE (BUL)</v>
      </c>
      <c r="E30" s="118" t="str">
        <f>IF('DAY 1-2 FIX'!BE53="","",'DAY 1-2 FIX'!BE53)</f>
        <v/>
      </c>
      <c r="F30" s="118" t="str">
        <f>IF('DAY 1-2 FIX'!BF53="","",'DAY 1-2 FIX'!BF53)</f>
        <v/>
      </c>
      <c r="G30" s="147" t="str">
        <f>'DAY 1-2 FIX'!BG53</f>
        <v>MONACO (FRA)</v>
      </c>
    </row>
    <row r="31" spans="1:8" ht="12.75" customHeight="1">
      <c r="A31" s="141">
        <v>29</v>
      </c>
      <c r="B31" s="121"/>
      <c r="C31" s="116"/>
      <c r="D31" s="144" t="str">
        <f>'DAY 1-2 FIX'!BD54</f>
        <v>SİVASSPOR (TUR)</v>
      </c>
      <c r="E31" s="118" t="str">
        <f>IF('DAY 1-2 FIX'!BE54="","",'DAY 1-2 FIX'!BE54)</f>
        <v/>
      </c>
      <c r="F31" s="118" t="str">
        <f>IF('DAY 1-2 FIX'!BF54="","",'DAY 1-2 FIX'!BF54)</f>
        <v/>
      </c>
      <c r="G31" s="147" t="str">
        <f>'DAY 1-2 FIX'!BG54</f>
        <v>TRABZONSPOR (TUR)</v>
      </c>
    </row>
    <row r="32" spans="1:8" ht="12.75" customHeight="1">
      <c r="A32" s="141">
        <v>30</v>
      </c>
      <c r="B32" s="159"/>
      <c r="C32" s="150"/>
      <c r="D32" s="151" t="str">
        <f>'DAY 1-2 FIX'!BD55</f>
        <v>KRASNODAR (RUS)</v>
      </c>
      <c r="E32" s="152"/>
      <c r="F32" s="152"/>
      <c r="G32" s="153" t="str">
        <f>'DAY 1-2 FIX'!BG55</f>
        <v>BAY</v>
      </c>
    </row>
    <row r="33" spans="1:8" ht="12.75" customHeight="1">
      <c r="A33" s="141">
        <v>31</v>
      </c>
      <c r="B33" s="122"/>
      <c r="C33" s="123"/>
      <c r="D33" s="117" t="str">
        <f>'DAY 1-2 FIX'!BD58</f>
        <v>BUCASPOR (TUR)</v>
      </c>
      <c r="E33" s="118" t="str">
        <f>IF('DAY 1-2 FIX'!BE58="","",'DAY 1-2 FIX'!BE58)</f>
        <v/>
      </c>
      <c r="F33" s="118" t="str">
        <f>IF('DAY 1-2 FIX'!BF58="","",'DAY 1-2 FIX'!BF58)</f>
        <v/>
      </c>
      <c r="G33" s="119" t="str">
        <f>'DAY 1-2 FIX'!BG58</f>
        <v>KRASNODAR (RUS)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FIX'!BD59</f>
        <v>LAZIO (ITA)</v>
      </c>
      <c r="E34" s="118" t="str">
        <f>IF('DAY 1-2 FIX'!BE59="","",'DAY 1-2 FIX'!BE59)</f>
        <v/>
      </c>
      <c r="F34" s="118" t="str">
        <f>IF('DAY 1-2 FIX'!BF59="","",'DAY 1-2 FIX'!BF59)</f>
        <v/>
      </c>
      <c r="G34" s="119" t="str">
        <f>'DAY 1-2 FIX'!BG59</f>
        <v>BEROE (BUL)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FIX'!BD60</f>
        <v>TRABZONSPOR (TUR)</v>
      </c>
      <c r="E35" s="118" t="str">
        <f>IF('DAY 1-2 FIX'!BE60="","",'DAY 1-2 FIX'!BE60)</f>
        <v/>
      </c>
      <c r="F35" s="118" t="str">
        <f>IF('DAY 1-2 FIX'!BF60="","",'DAY 1-2 FIX'!BF60)</f>
        <v/>
      </c>
      <c r="G35" s="119" t="str">
        <f>'DAY 1-2 FIX'!BG60</f>
        <v>MIDTJYLLAND (DEN)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FIX'!BD61</f>
        <v>MONACO (FRA)</v>
      </c>
      <c r="E36" s="118" t="str">
        <f>IF('DAY 1-2 FIX'!BE61="","",'DAY 1-2 FIX'!BE61)</f>
        <v/>
      </c>
      <c r="F36" s="118" t="str">
        <f>IF('DAY 1-2 FIX'!BF61="","",'DAY 1-2 FIX'!BF61)</f>
        <v/>
      </c>
      <c r="G36" s="119" t="str">
        <f>'DAY 1-2 FIX'!BG61</f>
        <v>SİVASSPOR (TUR)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FIX'!BD62</f>
        <v>DINAMO ZAGREB (CRO)</v>
      </c>
      <c r="E37" s="152"/>
      <c r="F37" s="152"/>
      <c r="G37" s="153" t="str">
        <f>'DAY 1-2 FIX'!BG62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FIX'!BD64</f>
        <v>BEROE (BUL)</v>
      </c>
      <c r="E38" s="118" t="str">
        <f>IF('DAY 1-2 FIX'!BE64="","",'DAY 1-2 FIX'!BE64)</f>
        <v/>
      </c>
      <c r="F38" s="118" t="str">
        <f>IF('DAY 1-2 FIX'!BF64="","",'DAY 1-2 FIX'!BF64)</f>
        <v/>
      </c>
      <c r="G38" s="119" t="str">
        <f>'DAY 1-2 FIX'!BG64</f>
        <v>DINAMO ZAGREB (CRO)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FIX'!BD65</f>
        <v>KRASNODAR (RUS)</v>
      </c>
      <c r="E39" s="118" t="str">
        <f>IF('DAY 1-2 FIX'!BE65="","",'DAY 1-2 FIX'!BE65)</f>
        <v/>
      </c>
      <c r="F39" s="118" t="str">
        <f>IF('DAY 1-2 FIX'!BF65="","",'DAY 1-2 FIX'!BF65)</f>
        <v/>
      </c>
      <c r="G39" s="119" t="str">
        <f>'DAY 1-2 FIX'!BG65</f>
        <v>TRABZONSPOR (TUR)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FIX'!BD66</f>
        <v>SİVASSPOR (TUR)</v>
      </c>
      <c r="E40" s="118" t="str">
        <f>IF('DAY 1-2 FIX'!BE66="","",'DAY 1-2 FIX'!BE66)</f>
        <v/>
      </c>
      <c r="F40" s="118" t="str">
        <f>IF('DAY 1-2 FIX'!BF66="","",'DAY 1-2 FIX'!BF66)</f>
        <v/>
      </c>
      <c r="G40" s="119" t="str">
        <f>'DAY 1-2 FIX'!BG66</f>
        <v>LAZIO (ITA)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FIX'!BD67</f>
        <v>MIDTJYLLAND (DEN)</v>
      </c>
      <c r="E41" s="118" t="str">
        <f>IF('DAY 1-2 FIX'!BE67="","",'DAY 1-2 FIX'!BE67)</f>
        <v/>
      </c>
      <c r="F41" s="118" t="str">
        <f>IF('DAY 1-2 FIX'!BF67="","",'DAY 1-2 FIX'!BF67)</f>
        <v/>
      </c>
      <c r="G41" s="119" t="str">
        <f>'DAY 1-2 FIX'!BG67</f>
        <v>MONACO (FRA)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FIX'!BD68</f>
        <v>BUCASPOR (TUR)</v>
      </c>
      <c r="E42" s="152"/>
      <c r="F42" s="152"/>
      <c r="G42" s="153" t="str">
        <f>'DAY 1-2 FIX'!BG68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FIX'!BD70</f>
        <v>TRABZONSPOR (TUR)</v>
      </c>
      <c r="E43" s="118" t="str">
        <f>IF('DAY 1-2 FIX'!BE70="","",'DAY 1-2 FIX'!BE70)</f>
        <v/>
      </c>
      <c r="F43" s="118" t="str">
        <f>IF('DAY 1-2 FIX'!BF70="","",'DAY 1-2 FIX'!BF70)</f>
        <v/>
      </c>
      <c r="G43" s="119" t="str">
        <f>'DAY 1-2 FIX'!BG70</f>
        <v>BUCASPOR (TUR)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FIX'!BD71</f>
        <v>DINAMO ZAGREB (CRO)</v>
      </c>
      <c r="E44" s="118" t="str">
        <f>IF('DAY 1-2 FIX'!BE71="","",'DAY 1-2 FIX'!BE71)</f>
        <v/>
      </c>
      <c r="F44" s="118" t="str">
        <f>IF('DAY 1-2 FIX'!BF71="","",'DAY 1-2 FIX'!BF71)</f>
        <v/>
      </c>
      <c r="G44" s="119" t="str">
        <f>'DAY 1-2 FIX'!BG71</f>
        <v>SİVASSPOR (TUR)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FIX'!BD72</f>
        <v>MONACO (FRA)</v>
      </c>
      <c r="E45" s="118" t="str">
        <f>IF('DAY 1-2 FIX'!BE72="","",'DAY 1-2 FIX'!BE72)</f>
        <v/>
      </c>
      <c r="F45" s="118" t="str">
        <f>IF('DAY 1-2 FIX'!BF72="","",'DAY 1-2 FIX'!BF72)</f>
        <v/>
      </c>
      <c r="G45" s="119" t="str">
        <f>'DAY 1-2 FIX'!BG72</f>
        <v>KRASNODAR (RUS)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FIX'!BD73</f>
        <v>LAZIO (ITA)</v>
      </c>
      <c r="E46" s="118" t="str">
        <f>IF('DAY 1-2 FIX'!BE73="","",'DAY 1-2 FIX'!BE73)</f>
        <v/>
      </c>
      <c r="F46" s="118" t="str">
        <f>IF('DAY 1-2 FIX'!BF73="","",'DAY 1-2 FIX'!BF73)</f>
        <v/>
      </c>
      <c r="G46" s="119" t="str">
        <f>'DAY 1-2 FIX'!BG73</f>
        <v>MIDTJYLLAND (DEN)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FIX'!BD74</f>
        <v>BEROE (BUL)</v>
      </c>
      <c r="E47" s="152"/>
      <c r="F47" s="152"/>
      <c r="G47" s="153" t="str">
        <f>'DAY 1-2 FIX'!BG74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29" priority="24" stopIfTrue="1">
      <formula>ISBLANK(E37)</formula>
    </cfRule>
  </conditionalFormatting>
  <conditionalFormatting sqref="D33:D382">
    <cfRule type="expression" dxfId="28" priority="25" stopIfTrue="1">
      <formula>E33&gt;F33</formula>
    </cfRule>
  </conditionalFormatting>
  <conditionalFormatting sqref="G33:G382">
    <cfRule type="expression" dxfId="27" priority="26" stopIfTrue="1">
      <formula>F33&gt;E33</formula>
    </cfRule>
  </conditionalFormatting>
  <conditionalFormatting sqref="E3:F3">
    <cfRule type="expression" dxfId="26" priority="21" stopIfTrue="1">
      <formula>ISBLANK(E3)</formula>
    </cfRule>
  </conditionalFormatting>
  <conditionalFormatting sqref="D3:D28">
    <cfRule type="expression" dxfId="25" priority="22" stopIfTrue="1">
      <formula>E3&gt;F3</formula>
    </cfRule>
  </conditionalFormatting>
  <conditionalFormatting sqref="G3:G28">
    <cfRule type="expression" dxfId="24" priority="23" stopIfTrue="1">
      <formula>F3&gt;E3</formula>
    </cfRule>
  </conditionalFormatting>
  <conditionalFormatting sqref="D29:D32">
    <cfRule type="expression" dxfId="23" priority="20" stopIfTrue="1">
      <formula>E29&gt;F29</formula>
    </cfRule>
  </conditionalFormatting>
  <conditionalFormatting sqref="G29:G32">
    <cfRule type="expression" dxfId="22" priority="19" stopIfTrue="1">
      <formula>F29&gt;E29</formula>
    </cfRule>
  </conditionalFormatting>
  <conditionalFormatting sqref="E7:F7 E12:F12 E17:F17 E22:F22 E27:F27 E32:F32">
    <cfRule type="expression" dxfId="21" priority="18" stopIfTrue="1">
      <formula>ISBLANK(E7)</formula>
    </cfRule>
  </conditionalFormatting>
  <conditionalFormatting sqref="E4:F6">
    <cfRule type="expression" dxfId="20" priority="17" stopIfTrue="1">
      <formula>ISBLANK(E4)</formula>
    </cfRule>
  </conditionalFormatting>
  <conditionalFormatting sqref="E8:F8">
    <cfRule type="expression" dxfId="19" priority="16" stopIfTrue="1">
      <formula>ISBLANK(E8)</formula>
    </cfRule>
  </conditionalFormatting>
  <conditionalFormatting sqref="E9:F11">
    <cfRule type="expression" dxfId="18" priority="15" stopIfTrue="1">
      <formula>ISBLANK(E9)</formula>
    </cfRule>
  </conditionalFormatting>
  <conditionalFormatting sqref="E13:F13">
    <cfRule type="expression" dxfId="17" priority="14" stopIfTrue="1">
      <formula>ISBLANK(E13)</formula>
    </cfRule>
  </conditionalFormatting>
  <conditionalFormatting sqref="E14:F16">
    <cfRule type="expression" dxfId="16" priority="13" stopIfTrue="1">
      <formula>ISBLANK(E14)</formula>
    </cfRule>
  </conditionalFormatting>
  <conditionalFormatting sqref="E18:F18">
    <cfRule type="expression" dxfId="15" priority="12" stopIfTrue="1">
      <formula>ISBLANK(E18)</formula>
    </cfRule>
  </conditionalFormatting>
  <conditionalFormatting sqref="E19:F21">
    <cfRule type="expression" dxfId="14" priority="11" stopIfTrue="1">
      <formula>ISBLANK(E19)</formula>
    </cfRule>
  </conditionalFormatting>
  <conditionalFormatting sqref="E23:F23">
    <cfRule type="expression" dxfId="13" priority="10" stopIfTrue="1">
      <formula>ISBLANK(E23)</formula>
    </cfRule>
  </conditionalFormatting>
  <conditionalFormatting sqref="E24:F26">
    <cfRule type="expression" dxfId="12" priority="9" stopIfTrue="1">
      <formula>ISBLANK(E24)</formula>
    </cfRule>
  </conditionalFormatting>
  <conditionalFormatting sqref="E28:F28">
    <cfRule type="expression" dxfId="11" priority="8" stopIfTrue="1">
      <formula>ISBLANK(E28)</formula>
    </cfRule>
  </conditionalFormatting>
  <conditionalFormatting sqref="E29:F31">
    <cfRule type="expression" dxfId="10" priority="7" stopIfTrue="1">
      <formula>ISBLANK(E29)</formula>
    </cfRule>
  </conditionalFormatting>
  <conditionalFormatting sqref="E33:F33">
    <cfRule type="expression" dxfId="9" priority="6" stopIfTrue="1">
      <formula>ISBLANK(E33)</formula>
    </cfRule>
  </conditionalFormatting>
  <conditionalFormatting sqref="E34:F36">
    <cfRule type="expression" dxfId="8" priority="5" stopIfTrue="1">
      <formula>ISBLANK(E34)</formula>
    </cfRule>
  </conditionalFormatting>
  <conditionalFormatting sqref="E38:F38">
    <cfRule type="expression" dxfId="7" priority="4" stopIfTrue="1">
      <formula>ISBLANK(E38)</formula>
    </cfRule>
  </conditionalFormatting>
  <conditionalFormatting sqref="E39:F41">
    <cfRule type="expression" dxfId="6" priority="3" stopIfTrue="1">
      <formula>ISBLANK(E39)</formula>
    </cfRule>
  </conditionalFormatting>
  <conditionalFormatting sqref="E43:F43">
    <cfRule type="expression" dxfId="5" priority="2" stopIfTrue="1">
      <formula>ISBLANK(E43)</formula>
    </cfRule>
  </conditionalFormatting>
  <conditionalFormatting sqref="E44:F46">
    <cfRule type="expression" dxfId="4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J34" sqref="J34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IF(B6&lt;&gt;"",VLOOKUP(B6,'Setting (8)'!B$4:AC$27,2,FALSE),"")</f>
        <v>KRASNODAR (RUS)</v>
      </c>
      <c r="D6" s="133">
        <f>IF($B6&lt;&gt;"",VLOOKUP($C6,'Setting (8)'!$C$4:$AC$27,COLUMN(),FALSE),"")</f>
        <v>4</v>
      </c>
      <c r="E6" s="133">
        <f>IF($B6&lt;&gt;"",VLOOKUP($C6,'Setting (8)'!$C$4:$AC$27,COLUMN(),FALSE),"")</f>
        <v>3</v>
      </c>
      <c r="F6" s="133">
        <f>IF($B6&lt;&gt;"",VLOOKUP($C6,'Setting (8)'!$C$4:$AC$27,COLUMN(),FALSE),"")</f>
        <v>1</v>
      </c>
      <c r="G6" s="133">
        <f>IF($B6&lt;&gt;"",VLOOKUP($C6,'Setting (8)'!$C$4:$AC$27,COLUMN(),FALSE),"")</f>
        <v>0</v>
      </c>
      <c r="H6" s="133">
        <f>IF($B6&lt;&gt;"",VLOOKUP($C6,'Setting (8)'!$C$4:$AC$27,COLUMN(),FALSE),"")</f>
        <v>4</v>
      </c>
      <c r="I6" s="133">
        <f>IF($B6&lt;&gt;"",VLOOKUP($C6,'Setting (8)'!$C$4:$AC$27,COLUMN(),FALSE),"")</f>
        <v>0</v>
      </c>
      <c r="J6" s="133">
        <f>IF($B6&lt;&gt;"",VLOOKUP($C6,'Setting (8)'!$C$4:$AC$27,COLUMN(),FALSE),"")</f>
        <v>4</v>
      </c>
      <c r="K6" s="134">
        <f>IF($B6&lt;&gt;"",VLOOKUP($C6,'Setting (8)'!$C$4:$AC$27,COLUMN(),FALSE),"")</f>
        <v>10</v>
      </c>
      <c r="L6" s="133">
        <f>IF($B6&lt;&gt;"",VLOOKUP($C6,'Setting (8)'!$C$4:$AC$27,COLUMN(),FALSE),"")</f>
        <v>2</v>
      </c>
      <c r="M6" s="133">
        <f>IF($B6&lt;&gt;"",VLOOKUP($C6,'Setting (8)'!$C$4:$AC$27,COLUMN(),FALSE),"")</f>
        <v>2</v>
      </c>
      <c r="N6" s="133">
        <f>IF($B6&lt;&gt;"",VLOOKUP($C6,'Setting (8)'!$C$4:$AC$27,COLUMN(),FALSE),"")</f>
        <v>0</v>
      </c>
      <c r="O6" s="133">
        <f>IF($B6&lt;&gt;"",VLOOKUP($C6,'Setting (8)'!$C$4:$AC$27,COLUMN(),FALSE),"")</f>
        <v>0</v>
      </c>
      <c r="P6" s="133">
        <f>IF($B6&lt;&gt;"",VLOOKUP($C6,'Setting (8)'!$C$4:$AC$27,COLUMN(),FALSE),"")</f>
        <v>3</v>
      </c>
      <c r="Q6" s="133">
        <f>IF($B6&lt;&gt;"",VLOOKUP($C6,'Setting (8)'!$C$4:$AC$27,COLUMN(),FALSE),"")</f>
        <v>0</v>
      </c>
      <c r="R6" s="133">
        <f>IF($B6&lt;&gt;"",VLOOKUP($C6,'Setting (8)'!$C$4:$AC$27,COLUMN(),FALSE),"")</f>
        <v>3</v>
      </c>
      <c r="S6" s="133">
        <f>IF($B6&lt;&gt;"",VLOOKUP($C6,'Setting (8)'!$C$4:$AC$27,COLUMN(),FALSE),"")</f>
        <v>6</v>
      </c>
      <c r="T6" s="133">
        <f>IF($B6&lt;&gt;"",VLOOKUP($C6,'Setting (8)'!$C$4:$AC$27,COLUMN(),FALSE),"")</f>
        <v>2</v>
      </c>
      <c r="U6" s="133">
        <f>IF($B6&lt;&gt;"",VLOOKUP($C6,'Setting (8)'!$C$4:$AC$27,COLUMN(),FALSE),"")</f>
        <v>1</v>
      </c>
      <c r="V6" s="133">
        <f>IF($B6&lt;&gt;"",VLOOKUP($C6,'Setting (8)'!$C$4:$AC$27,COLUMN(),FALSE),"")</f>
        <v>1</v>
      </c>
      <c r="W6" s="133">
        <f>IF($B6&lt;&gt;"",VLOOKUP($C6,'Setting (8)'!$C$4:$AC$27,COLUMN(),FALSE),"")</f>
        <v>0</v>
      </c>
      <c r="X6" s="133">
        <f>IF($B6&lt;&gt;"",VLOOKUP($C6,'Setting (8)'!$C$4:$AC$27,COLUMN(),FALSE),"")</f>
        <v>1</v>
      </c>
      <c r="Y6" s="133">
        <f>IF($B6&lt;&gt;"",VLOOKUP($C6,'Setting (8)'!$C$4:$AC$27,COLUMN(),FALSE),"")</f>
        <v>0</v>
      </c>
      <c r="Z6" s="133">
        <f>IF($B6&lt;&gt;"",VLOOKUP($C6,'Setting (8)'!$C$4:$AC$27,COLUMN(),FALSE),"")</f>
        <v>1</v>
      </c>
      <c r="AA6" s="133">
        <f>IF($B6&lt;&gt;"",VLOOKUP($C6,'Setting (8)'!$C$4:$AC$27,COLUMN(),FALSE),"")</f>
        <v>4</v>
      </c>
    </row>
    <row r="7" spans="2:27">
      <c r="B7" s="132">
        <f>IF(B6&lt;&gt;"",IF(B6='Initial Setup (8)'!$B$2,"",B6+1),"")</f>
        <v>2</v>
      </c>
      <c r="C7" s="130" t="str">
        <f>IF(B7&lt;&gt;"",VLOOKUP(B7,'Setting (8)'!B$4:AC$27,2,FALSE),"")</f>
        <v>DINAMO ZAGREB (CRO)</v>
      </c>
      <c r="D7" s="133">
        <f>IF($B7&lt;&gt;"",VLOOKUP($C7,'Setting (8)'!$C$4:$AC$27,COLUMN(),FALSE),"")</f>
        <v>4</v>
      </c>
      <c r="E7" s="133">
        <f>IF($B7&lt;&gt;"",VLOOKUP($C7,'Setting (8)'!$C$4:$AC$27,COLUMN(),FALSE),"")</f>
        <v>2</v>
      </c>
      <c r="F7" s="133">
        <f>IF($B7&lt;&gt;"",VLOOKUP($C7,'Setting (8)'!$C$4:$AC$27,COLUMN(),FALSE),"")</f>
        <v>2</v>
      </c>
      <c r="G7" s="133">
        <f>IF($B7&lt;&gt;"",VLOOKUP($C7,'Setting (8)'!$C$4:$AC$27,COLUMN(),FALSE),"")</f>
        <v>0</v>
      </c>
      <c r="H7" s="133">
        <f>IF($B7&lt;&gt;"",VLOOKUP($C7,'Setting (8)'!$C$4:$AC$27,COLUMN(),FALSE),"")</f>
        <v>3</v>
      </c>
      <c r="I7" s="133">
        <f>IF($B7&lt;&gt;"",VLOOKUP($C7,'Setting (8)'!$C$4:$AC$27,COLUMN(),FALSE),"")</f>
        <v>0</v>
      </c>
      <c r="J7" s="133">
        <f>IF($B7&lt;&gt;"",VLOOKUP($C7,'Setting (8)'!$C$4:$AC$27,COLUMN(),FALSE),"")</f>
        <v>3</v>
      </c>
      <c r="K7" s="134">
        <f>IF($B7&lt;&gt;"",VLOOKUP($C7,'Setting (8)'!$C$4:$AC$27,COLUMN(),FALSE),"")</f>
        <v>8</v>
      </c>
      <c r="L7" s="133">
        <f>IF($B7&lt;&gt;"",VLOOKUP($C7,'Setting (8)'!$C$4:$AC$27,COLUMN(),FALSE),"")</f>
        <v>2</v>
      </c>
      <c r="M7" s="133">
        <f>IF($B7&lt;&gt;"",VLOOKUP($C7,'Setting (8)'!$C$4:$AC$27,COLUMN(),FALSE),"")</f>
        <v>1</v>
      </c>
      <c r="N7" s="133">
        <f>IF($B7&lt;&gt;"",VLOOKUP($C7,'Setting (8)'!$C$4:$AC$27,COLUMN(),FALSE),"")</f>
        <v>1</v>
      </c>
      <c r="O7" s="133">
        <f>IF($B7&lt;&gt;"",VLOOKUP($C7,'Setting (8)'!$C$4:$AC$27,COLUMN(),FALSE),"")</f>
        <v>0</v>
      </c>
      <c r="P7" s="133">
        <f>IF($B7&lt;&gt;"",VLOOKUP($C7,'Setting (8)'!$C$4:$AC$27,COLUMN(),FALSE),"")</f>
        <v>1</v>
      </c>
      <c r="Q7" s="133">
        <f>IF($B7&lt;&gt;"",VLOOKUP($C7,'Setting (8)'!$C$4:$AC$27,COLUMN(),FALSE),"")</f>
        <v>0</v>
      </c>
      <c r="R7" s="133">
        <f>IF($B7&lt;&gt;"",VLOOKUP($C7,'Setting (8)'!$C$4:$AC$27,COLUMN(),FALSE),"")</f>
        <v>1</v>
      </c>
      <c r="S7" s="133">
        <f>IF($B7&lt;&gt;"",VLOOKUP($C7,'Setting (8)'!$C$4:$AC$27,COLUMN(),FALSE),"")</f>
        <v>4</v>
      </c>
      <c r="T7" s="133">
        <f>IF($B7&lt;&gt;"",VLOOKUP($C7,'Setting (8)'!$C$4:$AC$27,COLUMN(),FALSE),"")</f>
        <v>2</v>
      </c>
      <c r="U7" s="133">
        <f>IF($B7&lt;&gt;"",VLOOKUP($C7,'Setting (8)'!$C$4:$AC$27,COLUMN(),FALSE),"")</f>
        <v>1</v>
      </c>
      <c r="V7" s="133">
        <f>IF($B7&lt;&gt;"",VLOOKUP($C7,'Setting (8)'!$C$4:$AC$27,COLUMN(),FALSE),"")</f>
        <v>1</v>
      </c>
      <c r="W7" s="133">
        <f>IF($B7&lt;&gt;"",VLOOKUP($C7,'Setting (8)'!$C$4:$AC$27,COLUMN(),FALSE),"")</f>
        <v>0</v>
      </c>
      <c r="X7" s="133">
        <f>IF($B7&lt;&gt;"",VLOOKUP($C7,'Setting (8)'!$C$4:$AC$27,COLUMN(),FALSE),"")</f>
        <v>2</v>
      </c>
      <c r="Y7" s="133">
        <f>IF($B7&lt;&gt;"",VLOOKUP($C7,'Setting (8)'!$C$4:$AC$27,COLUMN(),FALSE),"")</f>
        <v>0</v>
      </c>
      <c r="Z7" s="133">
        <f>IF($B7&lt;&gt;"",VLOOKUP($C7,'Setting (8)'!$C$4:$AC$27,COLUMN(),FALSE),"")</f>
        <v>2</v>
      </c>
      <c r="AA7" s="133">
        <f>IF($B7&lt;&gt;"",VLOOKUP($C7,'Setting (8)'!$C$4:$AC$27,COLUMN(),FALSE),"")</f>
        <v>4</v>
      </c>
    </row>
    <row r="8" spans="2:27">
      <c r="B8" s="132">
        <f>IF(B7&lt;&gt;"",IF(B7='Initial Setup (8)'!$B$2,"",B7+1),"")</f>
        <v>3</v>
      </c>
      <c r="C8" s="130" t="str">
        <f>IF(B8&lt;&gt;"",VLOOKUP(B8,'Setting (8)'!B$4:AC$27,2,FALSE),"")</f>
        <v>SİVASSPOR (TUR)</v>
      </c>
      <c r="D8" s="133">
        <f>IF($B8&lt;&gt;"",VLOOKUP($C8,'Setting (8)'!$C$4:$AC$27,COLUMN(),FALSE),"")</f>
        <v>3</v>
      </c>
      <c r="E8" s="133">
        <f>IF($B8&lt;&gt;"",VLOOKUP($C8,'Setting (8)'!$C$4:$AC$27,COLUMN(),FALSE),"")</f>
        <v>2</v>
      </c>
      <c r="F8" s="133">
        <f>IF($B8&lt;&gt;"",VLOOKUP($C8,'Setting (8)'!$C$4:$AC$27,COLUMN(),FALSE),"")</f>
        <v>0</v>
      </c>
      <c r="G8" s="133">
        <f>IF($B8&lt;&gt;"",VLOOKUP($C8,'Setting (8)'!$C$4:$AC$27,COLUMN(),FALSE),"")</f>
        <v>1</v>
      </c>
      <c r="H8" s="133">
        <f>IF($B8&lt;&gt;"",VLOOKUP($C8,'Setting (8)'!$C$4:$AC$27,COLUMN(),FALSE),"")</f>
        <v>2</v>
      </c>
      <c r="I8" s="133">
        <f>IF($B8&lt;&gt;"",VLOOKUP($C8,'Setting (8)'!$C$4:$AC$27,COLUMN(),FALSE),"")</f>
        <v>1</v>
      </c>
      <c r="J8" s="133">
        <f>IF($B8&lt;&gt;"",VLOOKUP($C8,'Setting (8)'!$C$4:$AC$27,COLUMN(),FALSE),"")</f>
        <v>1</v>
      </c>
      <c r="K8" s="134">
        <f>IF($B8&lt;&gt;"",VLOOKUP($C8,'Setting (8)'!$C$4:$AC$27,COLUMN(),FALSE),"")</f>
        <v>6</v>
      </c>
      <c r="L8" s="133">
        <f>IF($B8&lt;&gt;"",VLOOKUP($C8,'Setting (8)'!$C$4:$AC$27,COLUMN(),FALSE),"")</f>
        <v>2</v>
      </c>
      <c r="M8" s="133">
        <f>IF($B8&lt;&gt;"",VLOOKUP($C8,'Setting (8)'!$C$4:$AC$27,COLUMN(),FALSE),"")</f>
        <v>1</v>
      </c>
      <c r="N8" s="133">
        <f>IF($B8&lt;&gt;"",VLOOKUP($C8,'Setting (8)'!$C$4:$AC$27,COLUMN(),FALSE),"")</f>
        <v>0</v>
      </c>
      <c r="O8" s="133">
        <f>IF($B8&lt;&gt;"",VLOOKUP($C8,'Setting (8)'!$C$4:$AC$27,COLUMN(),FALSE),"")</f>
        <v>1</v>
      </c>
      <c r="P8" s="133">
        <f>IF($B8&lt;&gt;"",VLOOKUP($C8,'Setting (8)'!$C$4:$AC$27,COLUMN(),FALSE),"")</f>
        <v>1</v>
      </c>
      <c r="Q8" s="133">
        <f>IF($B8&lt;&gt;"",VLOOKUP($C8,'Setting (8)'!$C$4:$AC$27,COLUMN(),FALSE),"")</f>
        <v>1</v>
      </c>
      <c r="R8" s="133">
        <f>IF($B8&lt;&gt;"",VLOOKUP($C8,'Setting (8)'!$C$4:$AC$27,COLUMN(),FALSE),"")</f>
        <v>0</v>
      </c>
      <c r="S8" s="133">
        <f>IF($B8&lt;&gt;"",VLOOKUP($C8,'Setting (8)'!$C$4:$AC$27,COLUMN(),FALSE),"")</f>
        <v>3</v>
      </c>
      <c r="T8" s="133">
        <f>IF($B8&lt;&gt;"",VLOOKUP($C8,'Setting (8)'!$C$4:$AC$27,COLUMN(),FALSE),"")</f>
        <v>1</v>
      </c>
      <c r="U8" s="133">
        <f>IF($B8&lt;&gt;"",VLOOKUP($C8,'Setting (8)'!$C$4:$AC$27,COLUMN(),FALSE),"")</f>
        <v>1</v>
      </c>
      <c r="V8" s="133">
        <f>IF($B8&lt;&gt;"",VLOOKUP($C8,'Setting (8)'!$C$4:$AC$27,COLUMN(),FALSE),"")</f>
        <v>0</v>
      </c>
      <c r="W8" s="133">
        <f>IF($B8&lt;&gt;"",VLOOKUP($C8,'Setting (8)'!$C$4:$AC$27,COLUMN(),FALSE),"")</f>
        <v>0</v>
      </c>
      <c r="X8" s="133">
        <f>IF($B8&lt;&gt;"",VLOOKUP($C8,'Setting (8)'!$C$4:$AC$27,COLUMN(),FALSE),"")</f>
        <v>1</v>
      </c>
      <c r="Y8" s="133">
        <f>IF($B8&lt;&gt;"",VLOOKUP($C8,'Setting (8)'!$C$4:$AC$27,COLUMN(),FALSE),"")</f>
        <v>0</v>
      </c>
      <c r="Z8" s="133">
        <f>IF($B8&lt;&gt;"",VLOOKUP($C8,'Setting (8)'!$C$4:$AC$27,COLUMN(),FALSE),"")</f>
        <v>1</v>
      </c>
      <c r="AA8" s="133">
        <f>IF($B8&lt;&gt;"",VLOOKUP($C8,'Setting (8)'!$C$4:$AC$27,COLUMN(),FALSE),"")</f>
        <v>3</v>
      </c>
    </row>
    <row r="9" spans="2:27">
      <c r="B9" s="132">
        <f>IF(B8&lt;&gt;"",IF(B8='Initial Setup (8)'!$B$2,"",B8+1),"")</f>
        <v>4</v>
      </c>
      <c r="C9" s="130" t="str">
        <f>IF(B9&lt;&gt;"",VLOOKUP(B9,'Setting (8)'!B$4:AC$27,2,FALSE),"")</f>
        <v>LAZIO (ITA)</v>
      </c>
      <c r="D9" s="133">
        <f>IF($B9&lt;&gt;"",VLOOKUP($C9,'Setting (8)'!$C$4:$AC$27,COLUMN(),FALSE),"")</f>
        <v>4</v>
      </c>
      <c r="E9" s="133">
        <f>IF($B9&lt;&gt;"",VLOOKUP($C9,'Setting (8)'!$C$4:$AC$27,COLUMN(),FALSE),"")</f>
        <v>1</v>
      </c>
      <c r="F9" s="133">
        <f>IF($B9&lt;&gt;"",VLOOKUP($C9,'Setting (8)'!$C$4:$AC$27,COLUMN(),FALSE),"")</f>
        <v>1</v>
      </c>
      <c r="G9" s="133">
        <f>IF($B9&lt;&gt;"",VLOOKUP($C9,'Setting (8)'!$C$4:$AC$27,COLUMN(),FALSE),"")</f>
        <v>2</v>
      </c>
      <c r="H9" s="133">
        <f>IF($B9&lt;&gt;"",VLOOKUP($C9,'Setting (8)'!$C$4:$AC$27,COLUMN(),FALSE),"")</f>
        <v>3</v>
      </c>
      <c r="I9" s="133">
        <f>IF($B9&lt;&gt;"",VLOOKUP($C9,'Setting (8)'!$C$4:$AC$27,COLUMN(),FALSE),"")</f>
        <v>3</v>
      </c>
      <c r="J9" s="133">
        <f>IF($B9&lt;&gt;"",VLOOKUP($C9,'Setting (8)'!$C$4:$AC$27,COLUMN(),FALSE),"")</f>
        <v>0</v>
      </c>
      <c r="K9" s="134">
        <f>IF($B9&lt;&gt;"",VLOOKUP($C9,'Setting (8)'!$C$4:$AC$27,COLUMN(),FALSE),"")</f>
        <v>4</v>
      </c>
      <c r="L9" s="133">
        <f>IF($B9&lt;&gt;"",VLOOKUP($C9,'Setting (8)'!$C$4:$AC$27,COLUMN(),FALSE),"")</f>
        <v>2</v>
      </c>
      <c r="M9" s="133">
        <f>IF($B9&lt;&gt;"",VLOOKUP($C9,'Setting (8)'!$C$4:$AC$27,COLUMN(),FALSE),"")</f>
        <v>1</v>
      </c>
      <c r="N9" s="133">
        <f>IF($B9&lt;&gt;"",VLOOKUP($C9,'Setting (8)'!$C$4:$AC$27,COLUMN(),FALSE),"")</f>
        <v>1</v>
      </c>
      <c r="O9" s="133">
        <f>IF($B9&lt;&gt;"",VLOOKUP($C9,'Setting (8)'!$C$4:$AC$27,COLUMN(),FALSE),"")</f>
        <v>0</v>
      </c>
      <c r="P9" s="133">
        <f>IF($B9&lt;&gt;"",VLOOKUP($C9,'Setting (8)'!$C$4:$AC$27,COLUMN(),FALSE),"")</f>
        <v>3</v>
      </c>
      <c r="Q9" s="133">
        <f>IF($B9&lt;&gt;"",VLOOKUP($C9,'Setting (8)'!$C$4:$AC$27,COLUMN(),FALSE),"")</f>
        <v>1</v>
      </c>
      <c r="R9" s="133">
        <f>IF($B9&lt;&gt;"",VLOOKUP($C9,'Setting (8)'!$C$4:$AC$27,COLUMN(),FALSE),"")</f>
        <v>2</v>
      </c>
      <c r="S9" s="133">
        <f>IF($B9&lt;&gt;"",VLOOKUP($C9,'Setting (8)'!$C$4:$AC$27,COLUMN(),FALSE),"")</f>
        <v>4</v>
      </c>
      <c r="T9" s="133">
        <f>IF($B9&lt;&gt;"",VLOOKUP($C9,'Setting (8)'!$C$4:$AC$27,COLUMN(),FALSE),"")</f>
        <v>2</v>
      </c>
      <c r="U9" s="133">
        <f>IF($B9&lt;&gt;"",VLOOKUP($C9,'Setting (8)'!$C$4:$AC$27,COLUMN(),FALSE),"")</f>
        <v>0</v>
      </c>
      <c r="V9" s="133">
        <f>IF($B9&lt;&gt;"",VLOOKUP($C9,'Setting (8)'!$C$4:$AC$27,COLUMN(),FALSE),"")</f>
        <v>0</v>
      </c>
      <c r="W9" s="133">
        <f>IF($B9&lt;&gt;"",VLOOKUP($C9,'Setting (8)'!$C$4:$AC$27,COLUMN(),FALSE),"")</f>
        <v>2</v>
      </c>
      <c r="X9" s="133">
        <f>IF($B9&lt;&gt;"",VLOOKUP($C9,'Setting (8)'!$C$4:$AC$27,COLUMN(),FALSE),"")</f>
        <v>0</v>
      </c>
      <c r="Y9" s="133">
        <f>IF($B9&lt;&gt;"",VLOOKUP($C9,'Setting (8)'!$C$4:$AC$27,COLUMN(),FALSE),"")</f>
        <v>2</v>
      </c>
      <c r="Z9" s="133">
        <f>IF($B9&lt;&gt;"",VLOOKUP($C9,'Setting (8)'!$C$4:$AC$27,COLUMN(),FALSE),"")</f>
        <v>-2</v>
      </c>
      <c r="AA9" s="133">
        <f>IF($B9&lt;&gt;"",VLOOKUP($C9,'Setting (8)'!$C$4:$AC$27,COLUMN(),FALSE),"")</f>
        <v>0</v>
      </c>
    </row>
    <row r="10" spans="2:27">
      <c r="B10" s="132">
        <f>IF(B9&lt;&gt;"",IF(B9='Initial Setup (8)'!$B$2,"",B9+1),"")</f>
        <v>5</v>
      </c>
      <c r="C10" s="130" t="str">
        <f>IF(B10&lt;&gt;"",VLOOKUP(B10,'Setting (8)'!B$4:AC$27,2,FALSE),"")</f>
        <v>MIDTJYLLAND (DEN)</v>
      </c>
      <c r="D10" s="133">
        <f>IF($B10&lt;&gt;"",VLOOKUP($C10,'Setting (8)'!$C$4:$AC$27,COLUMN(),FALSE),"")</f>
        <v>3</v>
      </c>
      <c r="E10" s="133">
        <f>IF($B10&lt;&gt;"",VLOOKUP($C10,'Setting (8)'!$C$4:$AC$27,COLUMN(),FALSE),"")</f>
        <v>1</v>
      </c>
      <c r="F10" s="133">
        <f>IF($B10&lt;&gt;"",VLOOKUP($C10,'Setting (8)'!$C$4:$AC$27,COLUMN(),FALSE),"")</f>
        <v>1</v>
      </c>
      <c r="G10" s="133">
        <f>IF($B10&lt;&gt;"",VLOOKUP($C10,'Setting (8)'!$C$4:$AC$27,COLUMN(),FALSE),"")</f>
        <v>1</v>
      </c>
      <c r="H10" s="133">
        <f>IF($B10&lt;&gt;"",VLOOKUP($C10,'Setting (8)'!$C$4:$AC$27,COLUMN(),FALSE),"")</f>
        <v>2</v>
      </c>
      <c r="I10" s="133">
        <f>IF($B10&lt;&gt;"",VLOOKUP($C10,'Setting (8)'!$C$4:$AC$27,COLUMN(),FALSE),"")</f>
        <v>2</v>
      </c>
      <c r="J10" s="133">
        <f>IF($B10&lt;&gt;"",VLOOKUP($C10,'Setting (8)'!$C$4:$AC$27,COLUMN(),FALSE),"")</f>
        <v>0</v>
      </c>
      <c r="K10" s="134">
        <f>IF($B10&lt;&gt;"",VLOOKUP($C10,'Setting (8)'!$C$4:$AC$27,COLUMN(),FALSE),"")</f>
        <v>4</v>
      </c>
      <c r="L10" s="133">
        <f>IF($B10&lt;&gt;"",VLOOKUP($C10,'Setting (8)'!$C$4:$AC$27,COLUMN(),FALSE),"")</f>
        <v>2</v>
      </c>
      <c r="M10" s="133">
        <f>IF($B10&lt;&gt;"",VLOOKUP($C10,'Setting (8)'!$C$4:$AC$27,COLUMN(),FALSE),"")</f>
        <v>0</v>
      </c>
      <c r="N10" s="133">
        <f>IF($B10&lt;&gt;"",VLOOKUP($C10,'Setting (8)'!$C$4:$AC$27,COLUMN(),FALSE),"")</f>
        <v>1</v>
      </c>
      <c r="O10" s="133">
        <f>IF($B10&lt;&gt;"",VLOOKUP($C10,'Setting (8)'!$C$4:$AC$27,COLUMN(),FALSE),"")</f>
        <v>1</v>
      </c>
      <c r="P10" s="133">
        <f>IF($B10&lt;&gt;"",VLOOKUP($C10,'Setting (8)'!$C$4:$AC$27,COLUMN(),FALSE),"")</f>
        <v>0</v>
      </c>
      <c r="Q10" s="133">
        <f>IF($B10&lt;&gt;"",VLOOKUP($C10,'Setting (8)'!$C$4:$AC$27,COLUMN(),FALSE),"")</f>
        <v>1</v>
      </c>
      <c r="R10" s="133">
        <f>IF($B10&lt;&gt;"",VLOOKUP($C10,'Setting (8)'!$C$4:$AC$27,COLUMN(),FALSE),"")</f>
        <v>-1</v>
      </c>
      <c r="S10" s="133">
        <f>IF($B10&lt;&gt;"",VLOOKUP($C10,'Setting (8)'!$C$4:$AC$27,COLUMN(),FALSE),"")</f>
        <v>1</v>
      </c>
      <c r="T10" s="133">
        <f>IF($B10&lt;&gt;"",VLOOKUP($C10,'Setting (8)'!$C$4:$AC$27,COLUMN(),FALSE),"")</f>
        <v>1</v>
      </c>
      <c r="U10" s="133">
        <f>IF($B10&lt;&gt;"",VLOOKUP($C10,'Setting (8)'!$C$4:$AC$27,COLUMN(),FALSE),"")</f>
        <v>1</v>
      </c>
      <c r="V10" s="133">
        <f>IF($B10&lt;&gt;"",VLOOKUP($C10,'Setting (8)'!$C$4:$AC$27,COLUMN(),FALSE),"")</f>
        <v>0</v>
      </c>
      <c r="W10" s="133">
        <f>IF($B10&lt;&gt;"",VLOOKUP($C10,'Setting (8)'!$C$4:$AC$27,COLUMN(),FALSE),"")</f>
        <v>0</v>
      </c>
      <c r="X10" s="133">
        <f>IF($B10&lt;&gt;"",VLOOKUP($C10,'Setting (8)'!$C$4:$AC$27,COLUMN(),FALSE),"")</f>
        <v>2</v>
      </c>
      <c r="Y10" s="133">
        <f>IF($B10&lt;&gt;"",VLOOKUP($C10,'Setting (8)'!$C$4:$AC$27,COLUMN(),FALSE),"")</f>
        <v>1</v>
      </c>
      <c r="Z10" s="133">
        <f>IF($B10&lt;&gt;"",VLOOKUP($C10,'Setting (8)'!$C$4:$AC$27,COLUMN(),FALSE),"")</f>
        <v>1</v>
      </c>
      <c r="AA10" s="133">
        <f>IF($B10&lt;&gt;"",VLOOKUP($C10,'Setting (8)'!$C$4:$AC$27,COLUMN(),FALSE),"")</f>
        <v>3</v>
      </c>
    </row>
    <row r="11" spans="2:27">
      <c r="B11" s="132">
        <f>IF(B10&lt;&gt;"",IF(B10='Initial Setup (8)'!$B$2,"",B10+1),"")</f>
        <v>6</v>
      </c>
      <c r="C11" s="130" t="str">
        <f>IF(B11&lt;&gt;"",VLOOKUP(B11,'Setting (8)'!B$4:AC$27,2,FALSE),"")</f>
        <v>TRABZONSPOR (TUR)</v>
      </c>
      <c r="D11" s="133">
        <f>IF($B11&lt;&gt;"",VLOOKUP($C11,'Setting (8)'!$C$4:$AC$27,COLUMN(),FALSE),"")</f>
        <v>3</v>
      </c>
      <c r="E11" s="133">
        <f>IF($B11&lt;&gt;"",VLOOKUP($C11,'Setting (8)'!$C$4:$AC$27,COLUMN(),FALSE),"")</f>
        <v>1</v>
      </c>
      <c r="F11" s="133">
        <f>IF($B11&lt;&gt;"",VLOOKUP($C11,'Setting (8)'!$C$4:$AC$27,COLUMN(),FALSE),"")</f>
        <v>1</v>
      </c>
      <c r="G11" s="133">
        <f>IF($B11&lt;&gt;"",VLOOKUP($C11,'Setting (8)'!$C$4:$AC$27,COLUMN(),FALSE),"")</f>
        <v>1</v>
      </c>
      <c r="H11" s="133">
        <f>IF($B11&lt;&gt;"",VLOOKUP($C11,'Setting (8)'!$C$4:$AC$27,COLUMN(),FALSE),"")</f>
        <v>2</v>
      </c>
      <c r="I11" s="133">
        <f>IF($B11&lt;&gt;"",VLOOKUP($C11,'Setting (8)'!$C$4:$AC$27,COLUMN(),FALSE),"")</f>
        <v>2</v>
      </c>
      <c r="J11" s="133">
        <f>IF($B11&lt;&gt;"",VLOOKUP($C11,'Setting (8)'!$C$4:$AC$27,COLUMN(),FALSE),"")</f>
        <v>0</v>
      </c>
      <c r="K11" s="134">
        <f>IF($B11&lt;&gt;"",VLOOKUP($C11,'Setting (8)'!$C$4:$AC$27,COLUMN(),FALSE),"")</f>
        <v>4</v>
      </c>
      <c r="L11" s="133">
        <f>IF($B11&lt;&gt;"",VLOOKUP($C11,'Setting (8)'!$C$4:$AC$27,COLUMN(),FALSE),"")</f>
        <v>1</v>
      </c>
      <c r="M11" s="133">
        <f>IF($B11&lt;&gt;"",VLOOKUP($C11,'Setting (8)'!$C$4:$AC$27,COLUMN(),FALSE),"")</f>
        <v>1</v>
      </c>
      <c r="N11" s="133">
        <f>IF($B11&lt;&gt;"",VLOOKUP($C11,'Setting (8)'!$C$4:$AC$27,COLUMN(),FALSE),"")</f>
        <v>0</v>
      </c>
      <c r="O11" s="133">
        <f>IF($B11&lt;&gt;"",VLOOKUP($C11,'Setting (8)'!$C$4:$AC$27,COLUMN(),FALSE),"")</f>
        <v>0</v>
      </c>
      <c r="P11" s="133">
        <f>IF($B11&lt;&gt;"",VLOOKUP($C11,'Setting (8)'!$C$4:$AC$27,COLUMN(),FALSE),"")</f>
        <v>1</v>
      </c>
      <c r="Q11" s="133">
        <f>IF($B11&lt;&gt;"",VLOOKUP($C11,'Setting (8)'!$C$4:$AC$27,COLUMN(),FALSE),"")</f>
        <v>0</v>
      </c>
      <c r="R11" s="133">
        <f>IF($B11&lt;&gt;"",VLOOKUP($C11,'Setting (8)'!$C$4:$AC$27,COLUMN(),FALSE),"")</f>
        <v>1</v>
      </c>
      <c r="S11" s="133">
        <f>IF($B11&lt;&gt;"",VLOOKUP($C11,'Setting (8)'!$C$4:$AC$27,COLUMN(),FALSE),"")</f>
        <v>3</v>
      </c>
      <c r="T11" s="133">
        <f>IF($B11&lt;&gt;"",VLOOKUP($C11,'Setting (8)'!$C$4:$AC$27,COLUMN(),FALSE),"")</f>
        <v>2</v>
      </c>
      <c r="U11" s="133">
        <f>IF($B11&lt;&gt;"",VLOOKUP($C11,'Setting (8)'!$C$4:$AC$27,COLUMN(),FALSE),"")</f>
        <v>0</v>
      </c>
      <c r="V11" s="133">
        <f>IF($B11&lt;&gt;"",VLOOKUP($C11,'Setting (8)'!$C$4:$AC$27,COLUMN(),FALSE),"")</f>
        <v>1</v>
      </c>
      <c r="W11" s="133">
        <f>IF($B11&lt;&gt;"",VLOOKUP($C11,'Setting (8)'!$C$4:$AC$27,COLUMN(),FALSE),"")</f>
        <v>1</v>
      </c>
      <c r="X11" s="133">
        <f>IF($B11&lt;&gt;"",VLOOKUP($C11,'Setting (8)'!$C$4:$AC$27,COLUMN(),FALSE),"")</f>
        <v>1</v>
      </c>
      <c r="Y11" s="133">
        <f>IF($B11&lt;&gt;"",VLOOKUP($C11,'Setting (8)'!$C$4:$AC$27,COLUMN(),FALSE),"")</f>
        <v>2</v>
      </c>
      <c r="Z11" s="133">
        <f>IF($B11&lt;&gt;"",VLOOKUP($C11,'Setting (8)'!$C$4:$AC$27,COLUMN(),FALSE),"")</f>
        <v>-1</v>
      </c>
      <c r="AA11" s="133">
        <f>IF($B11&lt;&gt;"",VLOOKUP($C11,'Setting (8)'!$C$4:$AC$27,COLUMN(),FALSE),"")</f>
        <v>1</v>
      </c>
    </row>
    <row r="12" spans="2:27">
      <c r="B12" s="132">
        <f>IF(B11&lt;&gt;"",IF(B11='Initial Setup (8)'!$B$2,"",B11+1),"")</f>
        <v>7</v>
      </c>
      <c r="C12" s="130" t="str">
        <f>IF(B12&lt;&gt;"",VLOOKUP(B12,'Setting (8)'!B$4:AC$27,2,FALSE),"")</f>
        <v>BUCASPOR (TUR)</v>
      </c>
      <c r="D12" s="133">
        <f>IF($B12&lt;&gt;"",VLOOKUP($C12,'Setting (8)'!$C$4:$AC$27,COLUMN(),FALSE),"")</f>
        <v>4</v>
      </c>
      <c r="E12" s="133">
        <f>IF($B12&lt;&gt;"",VLOOKUP($C12,'Setting (8)'!$C$4:$AC$27,COLUMN(),FALSE),"")</f>
        <v>1</v>
      </c>
      <c r="F12" s="133">
        <f>IF($B12&lt;&gt;"",VLOOKUP($C12,'Setting (8)'!$C$4:$AC$27,COLUMN(),FALSE),"")</f>
        <v>1</v>
      </c>
      <c r="G12" s="133">
        <f>IF($B12&lt;&gt;"",VLOOKUP($C12,'Setting (8)'!$C$4:$AC$27,COLUMN(),FALSE),"")</f>
        <v>2</v>
      </c>
      <c r="H12" s="133">
        <f>IF($B12&lt;&gt;"",VLOOKUP($C12,'Setting (8)'!$C$4:$AC$27,COLUMN(),FALSE),"")</f>
        <v>1</v>
      </c>
      <c r="I12" s="133">
        <f>IF($B12&lt;&gt;"",VLOOKUP($C12,'Setting (8)'!$C$4:$AC$27,COLUMN(),FALSE),"")</f>
        <v>4</v>
      </c>
      <c r="J12" s="133">
        <f>IF($B12&lt;&gt;"",VLOOKUP($C12,'Setting (8)'!$C$4:$AC$27,COLUMN(),FALSE),"")</f>
        <v>-3</v>
      </c>
      <c r="K12" s="134">
        <f>IF($B12&lt;&gt;"",VLOOKUP($C12,'Setting (8)'!$C$4:$AC$27,COLUMN(),FALSE),"")</f>
        <v>4</v>
      </c>
      <c r="L12" s="133">
        <f>IF($B12&lt;&gt;"",VLOOKUP($C12,'Setting (8)'!$C$4:$AC$27,COLUMN(),FALSE),"")</f>
        <v>2</v>
      </c>
      <c r="M12" s="133">
        <f>IF($B12&lt;&gt;"",VLOOKUP($C12,'Setting (8)'!$C$4:$AC$27,COLUMN(),FALSE),"")</f>
        <v>1</v>
      </c>
      <c r="N12" s="133">
        <f>IF($B12&lt;&gt;"",VLOOKUP($C12,'Setting (8)'!$C$4:$AC$27,COLUMN(),FALSE),"")</f>
        <v>0</v>
      </c>
      <c r="O12" s="133">
        <f>IF($B12&lt;&gt;"",VLOOKUP($C12,'Setting (8)'!$C$4:$AC$27,COLUMN(),FALSE),"")</f>
        <v>1</v>
      </c>
      <c r="P12" s="133">
        <f>IF($B12&lt;&gt;"",VLOOKUP($C12,'Setting (8)'!$C$4:$AC$27,COLUMN(),FALSE),"")</f>
        <v>1</v>
      </c>
      <c r="Q12" s="133">
        <f>IF($B12&lt;&gt;"",VLOOKUP($C12,'Setting (8)'!$C$4:$AC$27,COLUMN(),FALSE),"")</f>
        <v>2</v>
      </c>
      <c r="R12" s="133">
        <f>IF($B12&lt;&gt;"",VLOOKUP($C12,'Setting (8)'!$C$4:$AC$27,COLUMN(),FALSE),"")</f>
        <v>-1</v>
      </c>
      <c r="S12" s="133">
        <f>IF($B12&lt;&gt;"",VLOOKUP($C12,'Setting (8)'!$C$4:$AC$27,COLUMN(),FALSE),"")</f>
        <v>3</v>
      </c>
      <c r="T12" s="133">
        <f>IF($B12&lt;&gt;"",VLOOKUP($C12,'Setting (8)'!$C$4:$AC$27,COLUMN(),FALSE),"")</f>
        <v>2</v>
      </c>
      <c r="U12" s="133">
        <f>IF($B12&lt;&gt;"",VLOOKUP($C12,'Setting (8)'!$C$4:$AC$27,COLUMN(),FALSE),"")</f>
        <v>0</v>
      </c>
      <c r="V12" s="133">
        <f>IF($B12&lt;&gt;"",VLOOKUP($C12,'Setting (8)'!$C$4:$AC$27,COLUMN(),FALSE),"")</f>
        <v>1</v>
      </c>
      <c r="W12" s="133">
        <f>IF($B12&lt;&gt;"",VLOOKUP($C12,'Setting (8)'!$C$4:$AC$27,COLUMN(),FALSE),"")</f>
        <v>1</v>
      </c>
      <c r="X12" s="133">
        <f>IF($B12&lt;&gt;"",VLOOKUP($C12,'Setting (8)'!$C$4:$AC$27,COLUMN(),FALSE),"")</f>
        <v>0</v>
      </c>
      <c r="Y12" s="133">
        <f>IF($B12&lt;&gt;"",VLOOKUP($C12,'Setting (8)'!$C$4:$AC$27,COLUMN(),FALSE),"")</f>
        <v>2</v>
      </c>
      <c r="Z12" s="133">
        <f>IF($B12&lt;&gt;"",VLOOKUP($C12,'Setting (8)'!$C$4:$AC$27,COLUMN(),FALSE),"")</f>
        <v>-2</v>
      </c>
      <c r="AA12" s="133">
        <f>IF($B12&lt;&gt;"",VLOOKUP($C12,'Setting (8)'!$C$4:$AC$27,COLUMN(),FALSE),"")</f>
        <v>1</v>
      </c>
    </row>
    <row r="13" spans="2:27">
      <c r="B13" s="132">
        <f>IF(B12&lt;&gt;"",IF(B12='Initial Setup (8)'!$B$2,"",B12+1),"")</f>
        <v>8</v>
      </c>
      <c r="C13" s="130" t="str">
        <f>IF(B13&lt;&gt;"",VLOOKUP(B13,'Setting (8)'!B$4:AC$27,2,FALSE),"")</f>
        <v>MONACO (FRA)</v>
      </c>
      <c r="D13" s="133">
        <f>IF($B13&lt;&gt;"",VLOOKUP($C13,'Setting (8)'!$C$4:$AC$27,COLUMN(),FALSE),"")</f>
        <v>3</v>
      </c>
      <c r="E13" s="133">
        <f>IF($B13&lt;&gt;"",VLOOKUP($C13,'Setting (8)'!$C$4:$AC$27,COLUMN(),FALSE),"")</f>
        <v>0</v>
      </c>
      <c r="F13" s="133">
        <f>IF($B13&lt;&gt;"",VLOOKUP($C13,'Setting (8)'!$C$4:$AC$27,COLUMN(),FALSE),"")</f>
        <v>2</v>
      </c>
      <c r="G13" s="133">
        <f>IF($B13&lt;&gt;"",VLOOKUP($C13,'Setting (8)'!$C$4:$AC$27,COLUMN(),FALSE),"")</f>
        <v>1</v>
      </c>
      <c r="H13" s="133">
        <f>IF($B13&lt;&gt;"",VLOOKUP($C13,'Setting (8)'!$C$4:$AC$27,COLUMN(),FALSE),"")</f>
        <v>2</v>
      </c>
      <c r="I13" s="133">
        <f>IF($B13&lt;&gt;"",VLOOKUP($C13,'Setting (8)'!$C$4:$AC$27,COLUMN(),FALSE),"")</f>
        <v>3</v>
      </c>
      <c r="J13" s="133">
        <f>IF($B13&lt;&gt;"",VLOOKUP($C13,'Setting (8)'!$C$4:$AC$27,COLUMN(),FALSE),"")</f>
        <v>-1</v>
      </c>
      <c r="K13" s="134">
        <f>IF($B13&lt;&gt;"",VLOOKUP($C13,'Setting (8)'!$C$4:$AC$27,COLUMN(),FALSE),"")</f>
        <v>2</v>
      </c>
      <c r="L13" s="133">
        <f>IF($B13&lt;&gt;"",VLOOKUP($C13,'Setting (8)'!$C$4:$AC$27,COLUMN(),FALSE),"")</f>
        <v>1</v>
      </c>
      <c r="M13" s="133">
        <f>IF($B13&lt;&gt;"",VLOOKUP($C13,'Setting (8)'!$C$4:$AC$27,COLUMN(),FALSE),"")</f>
        <v>0</v>
      </c>
      <c r="N13" s="133">
        <f>IF($B13&lt;&gt;"",VLOOKUP($C13,'Setting (8)'!$C$4:$AC$27,COLUMN(),FALSE),"")</f>
        <v>1</v>
      </c>
      <c r="O13" s="133">
        <f>IF($B13&lt;&gt;"",VLOOKUP($C13,'Setting (8)'!$C$4:$AC$27,COLUMN(),FALSE),"")</f>
        <v>0</v>
      </c>
      <c r="P13" s="133">
        <f>IF($B13&lt;&gt;"",VLOOKUP($C13,'Setting (8)'!$C$4:$AC$27,COLUMN(),FALSE),"")</f>
        <v>1</v>
      </c>
      <c r="Q13" s="133">
        <f>IF($B13&lt;&gt;"",VLOOKUP($C13,'Setting (8)'!$C$4:$AC$27,COLUMN(),FALSE),"")</f>
        <v>1</v>
      </c>
      <c r="R13" s="133">
        <f>IF($B13&lt;&gt;"",VLOOKUP($C13,'Setting (8)'!$C$4:$AC$27,COLUMN(),FALSE),"")</f>
        <v>0</v>
      </c>
      <c r="S13" s="133">
        <f>IF($B13&lt;&gt;"",VLOOKUP($C13,'Setting (8)'!$C$4:$AC$27,COLUMN(),FALSE),"")</f>
        <v>1</v>
      </c>
      <c r="T13" s="133">
        <f>IF($B13&lt;&gt;"",VLOOKUP($C13,'Setting (8)'!$C$4:$AC$27,COLUMN(),FALSE),"")</f>
        <v>2</v>
      </c>
      <c r="U13" s="133">
        <f>IF($B13&lt;&gt;"",VLOOKUP($C13,'Setting (8)'!$C$4:$AC$27,COLUMN(),FALSE),"")</f>
        <v>0</v>
      </c>
      <c r="V13" s="133">
        <f>IF($B13&lt;&gt;"",VLOOKUP($C13,'Setting (8)'!$C$4:$AC$27,COLUMN(),FALSE),"")</f>
        <v>1</v>
      </c>
      <c r="W13" s="133">
        <f>IF($B13&lt;&gt;"",VLOOKUP($C13,'Setting (8)'!$C$4:$AC$27,COLUMN(),FALSE),"")</f>
        <v>1</v>
      </c>
      <c r="X13" s="133">
        <f>IF($B13&lt;&gt;"",VLOOKUP($C13,'Setting (8)'!$C$4:$AC$27,COLUMN(),FALSE),"")</f>
        <v>1</v>
      </c>
      <c r="Y13" s="133">
        <f>IF($B13&lt;&gt;"",VLOOKUP($C13,'Setting (8)'!$C$4:$AC$27,COLUMN(),FALSE),"")</f>
        <v>2</v>
      </c>
      <c r="Z13" s="133">
        <f>IF($B13&lt;&gt;"",VLOOKUP($C13,'Setting (8)'!$C$4:$AC$27,COLUMN(),FALSE),"")</f>
        <v>-1</v>
      </c>
      <c r="AA13" s="133">
        <f>IF($B13&lt;&gt;"",VLOOKUP($C13,'Setting (8)'!$C$4:$AC$27,COLUMN(),FALSE),"")</f>
        <v>1</v>
      </c>
    </row>
    <row r="14" spans="2:27">
      <c r="B14" s="132">
        <f>IF(B13&lt;&gt;"",IF(B13='Initial Setup (8)'!$B$2,"",B13+1),"")</f>
        <v>9</v>
      </c>
      <c r="C14" s="130" t="str">
        <f>IF(B14&lt;&gt;"",VLOOKUP(B14,'Setting (8)'!B$4:AC$27,2,FALSE),"")</f>
        <v>BEROE (BUL)</v>
      </c>
      <c r="D14" s="133">
        <f>IF($B14&lt;&gt;"",VLOOKUP($C14,'Setting (8)'!$C$4:$AC$27,COLUMN(),FALSE),"")</f>
        <v>4</v>
      </c>
      <c r="E14" s="133">
        <f>IF($B14&lt;&gt;"",VLOOKUP($C14,'Setting (8)'!$C$4:$AC$27,COLUMN(),FALSE),"")</f>
        <v>0</v>
      </c>
      <c r="F14" s="133">
        <f>IF($B14&lt;&gt;"",VLOOKUP($C14,'Setting (8)'!$C$4:$AC$27,COLUMN(),FALSE),"")</f>
        <v>1</v>
      </c>
      <c r="G14" s="133">
        <f>IF($B14&lt;&gt;"",VLOOKUP($C14,'Setting (8)'!$C$4:$AC$27,COLUMN(),FALSE),"")</f>
        <v>3</v>
      </c>
      <c r="H14" s="133">
        <f>IF($B14&lt;&gt;"",VLOOKUP($C14,'Setting (8)'!$C$4:$AC$27,COLUMN(),FALSE),"")</f>
        <v>1</v>
      </c>
      <c r="I14" s="133">
        <f>IF($B14&lt;&gt;"",VLOOKUP($C14,'Setting (8)'!$C$4:$AC$27,COLUMN(),FALSE),"")</f>
        <v>5</v>
      </c>
      <c r="J14" s="133">
        <f>IF($B14&lt;&gt;"",VLOOKUP($C14,'Setting (8)'!$C$4:$AC$27,COLUMN(),FALSE),"")</f>
        <v>-4</v>
      </c>
      <c r="K14" s="134">
        <f>IF($B14&lt;&gt;"",VLOOKUP($C14,'Setting (8)'!$C$4:$AC$27,COLUMN(),FALSE),"")</f>
        <v>1</v>
      </c>
      <c r="L14" s="133">
        <f>IF($B14&lt;&gt;"",VLOOKUP($C14,'Setting (8)'!$C$4:$AC$27,COLUMN(),FALSE),"")</f>
        <v>2</v>
      </c>
      <c r="M14" s="133">
        <f>IF($B14&lt;&gt;"",VLOOKUP($C14,'Setting (8)'!$C$4:$AC$27,COLUMN(),FALSE),"")</f>
        <v>0</v>
      </c>
      <c r="N14" s="133">
        <f>IF($B14&lt;&gt;"",VLOOKUP($C14,'Setting (8)'!$C$4:$AC$27,COLUMN(),FALSE),"")</f>
        <v>1</v>
      </c>
      <c r="O14" s="133">
        <f>IF($B14&lt;&gt;"",VLOOKUP($C14,'Setting (8)'!$C$4:$AC$27,COLUMN(),FALSE),"")</f>
        <v>1</v>
      </c>
      <c r="P14" s="133">
        <f>IF($B14&lt;&gt;"",VLOOKUP($C14,'Setting (8)'!$C$4:$AC$27,COLUMN(),FALSE),"")</f>
        <v>1</v>
      </c>
      <c r="Q14" s="133">
        <f>IF($B14&lt;&gt;"",VLOOKUP($C14,'Setting (8)'!$C$4:$AC$27,COLUMN(),FALSE),"")</f>
        <v>2</v>
      </c>
      <c r="R14" s="133">
        <f>IF($B14&lt;&gt;"",VLOOKUP($C14,'Setting (8)'!$C$4:$AC$27,COLUMN(),FALSE),"")</f>
        <v>-1</v>
      </c>
      <c r="S14" s="133">
        <f>IF($B14&lt;&gt;"",VLOOKUP($C14,'Setting (8)'!$C$4:$AC$27,COLUMN(),FALSE),"")</f>
        <v>1</v>
      </c>
      <c r="T14" s="133">
        <f>IF($B14&lt;&gt;"",VLOOKUP($C14,'Setting (8)'!$C$4:$AC$27,COLUMN(),FALSE),"")</f>
        <v>2</v>
      </c>
      <c r="U14" s="133">
        <f>IF($B14&lt;&gt;"",VLOOKUP($C14,'Setting (8)'!$C$4:$AC$27,COLUMN(),FALSE),"")</f>
        <v>0</v>
      </c>
      <c r="V14" s="133">
        <f>IF($B14&lt;&gt;"",VLOOKUP($C14,'Setting (8)'!$C$4:$AC$27,COLUMN(),FALSE),"")</f>
        <v>0</v>
      </c>
      <c r="W14" s="133">
        <f>IF($B14&lt;&gt;"",VLOOKUP($C14,'Setting (8)'!$C$4:$AC$27,COLUMN(),FALSE),"")</f>
        <v>2</v>
      </c>
      <c r="X14" s="133">
        <f>IF($B14&lt;&gt;"",VLOOKUP($C14,'Setting (8)'!$C$4:$AC$27,COLUMN(),FALSE),"")</f>
        <v>0</v>
      </c>
      <c r="Y14" s="133">
        <f>IF($B14&lt;&gt;"",VLOOKUP($C14,'Setting (8)'!$C$4:$AC$27,COLUMN(),FALSE),"")</f>
        <v>3</v>
      </c>
      <c r="Z14" s="133">
        <f>IF($B14&lt;&gt;"",VLOOKUP($C14,'Setting (8)'!$C$4:$AC$27,COLUMN(),FALSE),"")</f>
        <v>-3</v>
      </c>
      <c r="AA14" s="133">
        <f>IF($B14&lt;&gt;"",VLOOKUP($C14,'Setting (8)'!$C$4:$AC$27,COLUMN(),FALSE),"")</f>
        <v>0</v>
      </c>
    </row>
    <row r="15" spans="2:27">
      <c r="B15" s="132" t="str">
        <f>IF(B14&lt;&gt;"",IF(B14='Initial Setup (8)'!$B$2,"",B14+1),"")</f>
        <v/>
      </c>
      <c r="C15" s="130" t="str">
        <f>IF(B15&lt;&gt;"",VLOOKUP(B15,'Setting (8)'!B$4:AC$27,2,FALSE),"")</f>
        <v/>
      </c>
      <c r="D15" s="133" t="str">
        <f>IF($B15&lt;&gt;"",VLOOKUP($C15,'Setting (8)'!$C$4:$AC$27,COLUMN(),FALSE),"")</f>
        <v/>
      </c>
      <c r="E15" s="133" t="str">
        <f>IF($B15&lt;&gt;"",VLOOKUP($C15,'Setting (8)'!$C$4:$AC$27,COLUMN(),FALSE),"")</f>
        <v/>
      </c>
      <c r="F15" s="133" t="str">
        <f>IF($B15&lt;&gt;"",VLOOKUP($C15,'Setting (8)'!$C$4:$AC$27,COLUMN(),FALSE),"")</f>
        <v/>
      </c>
      <c r="G15" s="133" t="str">
        <f>IF($B15&lt;&gt;"",VLOOKUP($C15,'Setting (8)'!$C$4:$AC$27,COLUMN(),FALSE),"")</f>
        <v/>
      </c>
      <c r="H15" s="133" t="str">
        <f>IF($B15&lt;&gt;"",VLOOKUP($C15,'Setting (8)'!$C$4:$AC$27,COLUMN(),FALSE),"")</f>
        <v/>
      </c>
      <c r="I15" s="133" t="str">
        <f>IF($B15&lt;&gt;"",VLOOKUP($C15,'Setting (8)'!$C$4:$AC$27,COLUMN(),FALSE),"")</f>
        <v/>
      </c>
      <c r="J15" s="133" t="str">
        <f>IF($B15&lt;&gt;"",VLOOKUP($C15,'Setting (8)'!$C$4:$AC$27,COLUMN(),FALSE),"")</f>
        <v/>
      </c>
      <c r="K15" s="134" t="str">
        <f>IF($B15&lt;&gt;"",VLOOKUP($C15,'Setting (8)'!$C$4:$AC$27,COLUMN(),FALSE),"")</f>
        <v/>
      </c>
      <c r="L15" s="133" t="str">
        <f>IF($B15&lt;&gt;"",VLOOKUP($C15,'Setting (8)'!$C$4:$AC$27,COLUMN(),FALSE),"")</f>
        <v/>
      </c>
      <c r="M15" s="133" t="str">
        <f>IF($B15&lt;&gt;"",VLOOKUP($C15,'Setting (8)'!$C$4:$AC$27,COLUMN(),FALSE),"")</f>
        <v/>
      </c>
      <c r="N15" s="133" t="str">
        <f>IF($B15&lt;&gt;"",VLOOKUP($C15,'Setting (8)'!$C$4:$AC$27,COLUMN(),FALSE),"")</f>
        <v/>
      </c>
      <c r="O15" s="133" t="str">
        <f>IF($B15&lt;&gt;"",VLOOKUP($C15,'Setting (8)'!$C$4:$AC$27,COLUMN(),FALSE),"")</f>
        <v/>
      </c>
      <c r="P15" s="133" t="str">
        <f>IF($B15&lt;&gt;"",VLOOKUP($C15,'Setting (8)'!$C$4:$AC$27,COLUMN(),FALSE),"")</f>
        <v/>
      </c>
      <c r="Q15" s="133" t="str">
        <f>IF($B15&lt;&gt;"",VLOOKUP($C15,'Setting (8)'!$C$4:$AC$27,COLUMN(),FALSE),"")</f>
        <v/>
      </c>
      <c r="R15" s="133" t="str">
        <f>IF($B15&lt;&gt;"",VLOOKUP($C15,'Setting (8)'!$C$4:$AC$27,COLUMN(),FALSE),"")</f>
        <v/>
      </c>
      <c r="S15" s="133" t="str">
        <f>IF($B15&lt;&gt;"",VLOOKUP($C15,'Setting (8)'!$C$4:$AC$27,COLUMN(),FALSE),"")</f>
        <v/>
      </c>
      <c r="T15" s="133" t="str">
        <f>IF($B15&lt;&gt;"",VLOOKUP($C15,'Setting (8)'!$C$4:$AC$27,COLUMN(),FALSE),"")</f>
        <v/>
      </c>
      <c r="U15" s="133" t="str">
        <f>IF($B15&lt;&gt;"",VLOOKUP($C15,'Setting (8)'!$C$4:$AC$27,COLUMN(),FALSE),"")</f>
        <v/>
      </c>
      <c r="V15" s="133" t="str">
        <f>IF($B15&lt;&gt;"",VLOOKUP($C15,'Setting (8)'!$C$4:$AC$27,COLUMN(),FALSE),"")</f>
        <v/>
      </c>
      <c r="W15" s="133" t="str">
        <f>IF($B15&lt;&gt;"",VLOOKUP($C15,'Setting (8)'!$C$4:$AC$27,COLUMN(),FALSE),"")</f>
        <v/>
      </c>
      <c r="X15" s="133" t="str">
        <f>IF($B15&lt;&gt;"",VLOOKUP($C15,'Setting (8)'!$C$4:$AC$27,COLUMN(),FALSE),"")</f>
        <v/>
      </c>
      <c r="Y15" s="133" t="str">
        <f>IF($B15&lt;&gt;"",VLOOKUP($C15,'Setting (8)'!$C$4:$AC$27,COLUMN(),FALSE),"")</f>
        <v/>
      </c>
      <c r="Z15" s="133" t="str">
        <f>IF($B15&lt;&gt;"",VLOOKUP($C15,'Setting (8)'!$C$4:$AC$27,COLUMN(),FALSE),"")</f>
        <v/>
      </c>
      <c r="AA15" s="133" t="str">
        <f>IF($B15&lt;&gt;"",VLOOKUP($C15,'Setting (8)'!$C$4:$AC$27,COLUMN(),FALSE),"")</f>
        <v/>
      </c>
    </row>
    <row r="16" spans="2:27">
      <c r="B16" s="132" t="str">
        <f>IF(B15&lt;&gt;"",IF(B15='Initial Setup (8)'!$B$2,"",B15+1),"")</f>
        <v/>
      </c>
      <c r="C16" s="130" t="str">
        <f>IF(B16&lt;&gt;"",VLOOKUP(B16,'Setting (8)'!B$4:AC$27,2,FALSE),"")</f>
        <v/>
      </c>
      <c r="D16" s="133" t="str">
        <f>IF($B16&lt;&gt;"",VLOOKUP($C16,'Setting (8)'!$C$4:$AC$27,COLUMN(),FALSE),"")</f>
        <v/>
      </c>
      <c r="E16" s="133" t="str">
        <f>IF($B16&lt;&gt;"",VLOOKUP($C16,'Setting (8)'!$C$4:$AC$27,COLUMN(),FALSE),"")</f>
        <v/>
      </c>
      <c r="F16" s="133" t="str">
        <f>IF($B16&lt;&gt;"",VLOOKUP($C16,'Setting (8)'!$C$4:$AC$27,COLUMN(),FALSE),"")</f>
        <v/>
      </c>
      <c r="G16" s="133" t="str">
        <f>IF($B16&lt;&gt;"",VLOOKUP($C16,'Setting (8)'!$C$4:$AC$27,COLUMN(),FALSE),"")</f>
        <v/>
      </c>
      <c r="H16" s="133" t="str">
        <f>IF($B16&lt;&gt;"",VLOOKUP($C16,'Setting (8)'!$C$4:$AC$27,COLUMN(),FALSE),"")</f>
        <v/>
      </c>
      <c r="I16" s="133" t="str">
        <f>IF($B16&lt;&gt;"",VLOOKUP($C16,'Setting (8)'!$C$4:$AC$27,COLUMN(),FALSE),"")</f>
        <v/>
      </c>
      <c r="J16" s="133" t="str">
        <f>IF($B16&lt;&gt;"",VLOOKUP($C16,'Setting (8)'!$C$4:$AC$27,COLUMN(),FALSE),"")</f>
        <v/>
      </c>
      <c r="K16" s="134" t="str">
        <f>IF($B16&lt;&gt;"",VLOOKUP($C16,'Setting (8)'!$C$4:$AC$27,COLUMN(),FALSE),"")</f>
        <v/>
      </c>
      <c r="L16" s="133" t="str">
        <f>IF($B16&lt;&gt;"",VLOOKUP($C16,'Setting (8)'!$C$4:$AC$27,COLUMN(),FALSE),"")</f>
        <v/>
      </c>
      <c r="M16" s="133" t="str">
        <f>IF($B16&lt;&gt;"",VLOOKUP($C16,'Setting (8)'!$C$4:$AC$27,COLUMN(),FALSE),"")</f>
        <v/>
      </c>
      <c r="N16" s="133" t="str">
        <f>IF($B16&lt;&gt;"",VLOOKUP($C16,'Setting (8)'!$C$4:$AC$27,COLUMN(),FALSE),"")</f>
        <v/>
      </c>
      <c r="O16" s="133" t="str">
        <f>IF($B16&lt;&gt;"",VLOOKUP($C16,'Setting (8)'!$C$4:$AC$27,COLUMN(),FALSE),"")</f>
        <v/>
      </c>
      <c r="P16" s="133" t="str">
        <f>IF($B16&lt;&gt;"",VLOOKUP($C16,'Setting (8)'!$C$4:$AC$27,COLUMN(),FALSE),"")</f>
        <v/>
      </c>
      <c r="Q16" s="133" t="str">
        <f>IF($B16&lt;&gt;"",VLOOKUP($C16,'Setting (8)'!$C$4:$AC$27,COLUMN(),FALSE),"")</f>
        <v/>
      </c>
      <c r="R16" s="133" t="str">
        <f>IF($B16&lt;&gt;"",VLOOKUP($C16,'Setting (8)'!$C$4:$AC$27,COLUMN(),FALSE),"")</f>
        <v/>
      </c>
      <c r="S16" s="133" t="str">
        <f>IF($B16&lt;&gt;"",VLOOKUP($C16,'Setting (8)'!$C$4:$AC$27,COLUMN(),FALSE),"")</f>
        <v/>
      </c>
      <c r="T16" s="133" t="str">
        <f>IF($B16&lt;&gt;"",VLOOKUP($C16,'Setting (8)'!$C$4:$AC$27,COLUMN(),FALSE),"")</f>
        <v/>
      </c>
      <c r="U16" s="133" t="str">
        <f>IF($B16&lt;&gt;"",VLOOKUP($C16,'Setting (8)'!$C$4:$AC$27,COLUMN(),FALSE),"")</f>
        <v/>
      </c>
      <c r="V16" s="133" t="str">
        <f>IF($B16&lt;&gt;"",VLOOKUP($C16,'Setting (8)'!$C$4:$AC$27,COLUMN(),FALSE),"")</f>
        <v/>
      </c>
      <c r="W16" s="133" t="str">
        <f>IF($B16&lt;&gt;"",VLOOKUP($C16,'Setting (8)'!$C$4:$AC$27,COLUMN(),FALSE),"")</f>
        <v/>
      </c>
      <c r="X16" s="133" t="str">
        <f>IF($B16&lt;&gt;"",VLOOKUP($C16,'Setting (8)'!$C$4:$AC$27,COLUMN(),FALSE),"")</f>
        <v/>
      </c>
      <c r="Y16" s="133" t="str">
        <f>IF($B16&lt;&gt;"",VLOOKUP($C16,'Setting (8)'!$C$4:$AC$27,COLUMN(),FALSE),"")</f>
        <v/>
      </c>
      <c r="Z16" s="133" t="str">
        <f>IF($B16&lt;&gt;"",VLOOKUP($C16,'Setting (8)'!$C$4:$AC$27,COLUMN(),FALSE),"")</f>
        <v/>
      </c>
      <c r="AA16" s="133" t="str">
        <f>IF($B16&lt;&gt;"",VLOOKUP($C16,'Setting (8)'!$C$4:$AC$27,COLUMN(),FALSE),"")</f>
        <v/>
      </c>
    </row>
    <row r="17" spans="2:27">
      <c r="B17" s="132" t="str">
        <f>IF(B16&lt;&gt;"",IF(B16='Initial Setup (8)'!$B$2,"",B16+1),"")</f>
        <v/>
      </c>
      <c r="C17" s="130" t="str">
        <f>IF(B17&lt;&gt;"",VLOOKUP(B17,'Setting (8)'!B$4:AC$27,2,FALSE),"")</f>
        <v/>
      </c>
      <c r="D17" s="133" t="str">
        <f>IF($B17&lt;&gt;"",VLOOKUP($C17,'Setting (8)'!$C$4:$AC$27,COLUMN(),FALSE),"")</f>
        <v/>
      </c>
      <c r="E17" s="133" t="str">
        <f>IF($B17&lt;&gt;"",VLOOKUP($C17,'Setting (8)'!$C$4:$AC$27,COLUMN(),FALSE),"")</f>
        <v/>
      </c>
      <c r="F17" s="133" t="str">
        <f>IF($B17&lt;&gt;"",VLOOKUP($C17,'Setting (8)'!$C$4:$AC$27,COLUMN(),FALSE),"")</f>
        <v/>
      </c>
      <c r="G17" s="133" t="str">
        <f>IF($B17&lt;&gt;"",VLOOKUP($C17,'Setting (8)'!$C$4:$AC$27,COLUMN(),FALSE),"")</f>
        <v/>
      </c>
      <c r="H17" s="133" t="str">
        <f>IF($B17&lt;&gt;"",VLOOKUP($C17,'Setting (8)'!$C$4:$AC$27,COLUMN(),FALSE),"")</f>
        <v/>
      </c>
      <c r="I17" s="133" t="str">
        <f>IF($B17&lt;&gt;"",VLOOKUP($C17,'Setting (8)'!$C$4:$AC$27,COLUMN(),FALSE),"")</f>
        <v/>
      </c>
      <c r="J17" s="133" t="str">
        <f>IF($B17&lt;&gt;"",VLOOKUP($C17,'Setting (8)'!$C$4:$AC$27,COLUMN(),FALSE),"")</f>
        <v/>
      </c>
      <c r="K17" s="134" t="str">
        <f>IF($B17&lt;&gt;"",VLOOKUP($C17,'Setting (8)'!$C$4:$AC$27,COLUMN(),FALSE),"")</f>
        <v/>
      </c>
      <c r="L17" s="133" t="str">
        <f>IF($B17&lt;&gt;"",VLOOKUP($C17,'Setting (8)'!$C$4:$AC$27,COLUMN(),FALSE),"")</f>
        <v/>
      </c>
      <c r="M17" s="133" t="str">
        <f>IF($B17&lt;&gt;"",VLOOKUP($C17,'Setting (8)'!$C$4:$AC$27,COLUMN(),FALSE),"")</f>
        <v/>
      </c>
      <c r="N17" s="133" t="str">
        <f>IF($B17&lt;&gt;"",VLOOKUP($C17,'Setting (8)'!$C$4:$AC$27,COLUMN(),FALSE),"")</f>
        <v/>
      </c>
      <c r="O17" s="133" t="str">
        <f>IF($B17&lt;&gt;"",VLOOKUP($C17,'Setting (8)'!$C$4:$AC$27,COLUMN(),FALSE),"")</f>
        <v/>
      </c>
      <c r="P17" s="133" t="str">
        <f>IF($B17&lt;&gt;"",VLOOKUP($C17,'Setting (8)'!$C$4:$AC$27,COLUMN(),FALSE),"")</f>
        <v/>
      </c>
      <c r="Q17" s="133" t="str">
        <f>IF($B17&lt;&gt;"",VLOOKUP($C17,'Setting (8)'!$C$4:$AC$27,COLUMN(),FALSE),"")</f>
        <v/>
      </c>
      <c r="R17" s="133" t="str">
        <f>IF($B17&lt;&gt;"",VLOOKUP($C17,'Setting (8)'!$C$4:$AC$27,COLUMN(),FALSE),"")</f>
        <v/>
      </c>
      <c r="S17" s="133" t="str">
        <f>IF($B17&lt;&gt;"",VLOOKUP($C17,'Setting (8)'!$C$4:$AC$27,COLUMN(),FALSE),"")</f>
        <v/>
      </c>
      <c r="T17" s="133" t="str">
        <f>IF($B17&lt;&gt;"",VLOOKUP($C17,'Setting (8)'!$C$4:$AC$27,COLUMN(),FALSE),"")</f>
        <v/>
      </c>
      <c r="U17" s="133" t="str">
        <f>IF($B17&lt;&gt;"",VLOOKUP($C17,'Setting (8)'!$C$4:$AC$27,COLUMN(),FALSE),"")</f>
        <v/>
      </c>
      <c r="V17" s="133" t="str">
        <f>IF($B17&lt;&gt;"",VLOOKUP($C17,'Setting (8)'!$C$4:$AC$27,COLUMN(),FALSE),"")</f>
        <v/>
      </c>
      <c r="W17" s="133" t="str">
        <f>IF($B17&lt;&gt;"",VLOOKUP($C17,'Setting (8)'!$C$4:$AC$27,COLUMN(),FALSE),"")</f>
        <v/>
      </c>
      <c r="X17" s="133" t="str">
        <f>IF($B17&lt;&gt;"",VLOOKUP($C17,'Setting (8)'!$C$4:$AC$27,COLUMN(),FALSE),"")</f>
        <v/>
      </c>
      <c r="Y17" s="133" t="str">
        <f>IF($B17&lt;&gt;"",VLOOKUP($C17,'Setting (8)'!$C$4:$AC$27,COLUMN(),FALSE),"")</f>
        <v/>
      </c>
      <c r="Z17" s="133" t="str">
        <f>IF($B17&lt;&gt;"",VLOOKUP($C17,'Setting (8)'!$C$4:$AC$27,COLUMN(),FALSE),"")</f>
        <v/>
      </c>
      <c r="AA17" s="133" t="str">
        <f>IF($B17&lt;&gt;"",VLOOKUP($C17,'Setting (8)'!$C$4:$AC$27,COLUMN(),FALSE),"")</f>
        <v/>
      </c>
    </row>
    <row r="18" spans="2:27">
      <c r="B18" s="132" t="str">
        <f>IF(B17&lt;&gt;"",IF(B17='Initial Setup (8)'!$B$2,"",B17+1),"")</f>
        <v/>
      </c>
      <c r="C18" s="130" t="str">
        <f>IF(B18&lt;&gt;"",VLOOKUP(B18,'Setting (8)'!B$4:AC$27,2,FALSE),"")</f>
        <v/>
      </c>
      <c r="D18" s="133" t="str">
        <f>IF($B18&lt;&gt;"",VLOOKUP($C18,'Setting (8)'!$C$4:$AC$27,COLUMN(),FALSE),"")</f>
        <v/>
      </c>
      <c r="E18" s="133" t="str">
        <f>IF($B18&lt;&gt;"",VLOOKUP($C18,'Setting (8)'!$C$4:$AC$27,COLUMN(),FALSE),"")</f>
        <v/>
      </c>
      <c r="F18" s="133" t="str">
        <f>IF($B18&lt;&gt;"",VLOOKUP($C18,'Setting (8)'!$C$4:$AC$27,COLUMN(),FALSE),"")</f>
        <v/>
      </c>
      <c r="G18" s="133" t="str">
        <f>IF($B18&lt;&gt;"",VLOOKUP($C18,'Setting (8)'!$C$4:$AC$27,COLUMN(),FALSE),"")</f>
        <v/>
      </c>
      <c r="H18" s="133" t="str">
        <f>IF($B18&lt;&gt;"",VLOOKUP($C18,'Setting (8)'!$C$4:$AC$27,COLUMN(),FALSE),"")</f>
        <v/>
      </c>
      <c r="I18" s="133" t="str">
        <f>IF($B18&lt;&gt;"",VLOOKUP($C18,'Setting (8)'!$C$4:$AC$27,COLUMN(),FALSE),"")</f>
        <v/>
      </c>
      <c r="J18" s="133" t="str">
        <f>IF($B18&lt;&gt;"",VLOOKUP($C18,'Setting (8)'!$C$4:$AC$27,COLUMN(),FALSE),"")</f>
        <v/>
      </c>
      <c r="K18" s="134" t="str">
        <f>IF($B18&lt;&gt;"",VLOOKUP($C18,'Setting (8)'!$C$4:$AC$27,COLUMN(),FALSE),"")</f>
        <v/>
      </c>
      <c r="L18" s="133" t="str">
        <f>IF($B18&lt;&gt;"",VLOOKUP($C18,'Setting (8)'!$C$4:$AC$27,COLUMN(),FALSE),"")</f>
        <v/>
      </c>
      <c r="M18" s="133" t="str">
        <f>IF($B18&lt;&gt;"",VLOOKUP($C18,'Setting (8)'!$C$4:$AC$27,COLUMN(),FALSE),"")</f>
        <v/>
      </c>
      <c r="N18" s="133" t="str">
        <f>IF($B18&lt;&gt;"",VLOOKUP($C18,'Setting (8)'!$C$4:$AC$27,COLUMN(),FALSE),"")</f>
        <v/>
      </c>
      <c r="O18" s="133" t="str">
        <f>IF($B18&lt;&gt;"",VLOOKUP($C18,'Setting (8)'!$C$4:$AC$27,COLUMN(),FALSE),"")</f>
        <v/>
      </c>
      <c r="P18" s="133" t="str">
        <f>IF($B18&lt;&gt;"",VLOOKUP($C18,'Setting (8)'!$C$4:$AC$27,COLUMN(),FALSE),"")</f>
        <v/>
      </c>
      <c r="Q18" s="133" t="str">
        <f>IF($B18&lt;&gt;"",VLOOKUP($C18,'Setting (8)'!$C$4:$AC$27,COLUMN(),FALSE),"")</f>
        <v/>
      </c>
      <c r="R18" s="133" t="str">
        <f>IF($B18&lt;&gt;"",VLOOKUP($C18,'Setting (8)'!$C$4:$AC$27,COLUMN(),FALSE),"")</f>
        <v/>
      </c>
      <c r="S18" s="133" t="str">
        <f>IF($B18&lt;&gt;"",VLOOKUP($C18,'Setting (8)'!$C$4:$AC$27,COLUMN(),FALSE),"")</f>
        <v/>
      </c>
      <c r="T18" s="133" t="str">
        <f>IF($B18&lt;&gt;"",VLOOKUP($C18,'Setting (8)'!$C$4:$AC$27,COLUMN(),FALSE),"")</f>
        <v/>
      </c>
      <c r="U18" s="133" t="str">
        <f>IF($B18&lt;&gt;"",VLOOKUP($C18,'Setting (8)'!$C$4:$AC$27,COLUMN(),FALSE),"")</f>
        <v/>
      </c>
      <c r="V18" s="133" t="str">
        <f>IF($B18&lt;&gt;"",VLOOKUP($C18,'Setting (8)'!$C$4:$AC$27,COLUMN(),FALSE),"")</f>
        <v/>
      </c>
      <c r="W18" s="133" t="str">
        <f>IF($B18&lt;&gt;"",VLOOKUP($C18,'Setting (8)'!$C$4:$AC$27,COLUMN(),FALSE),"")</f>
        <v/>
      </c>
      <c r="X18" s="133" t="str">
        <f>IF($B18&lt;&gt;"",VLOOKUP($C18,'Setting (8)'!$C$4:$AC$27,COLUMN(),FALSE),"")</f>
        <v/>
      </c>
      <c r="Y18" s="133" t="str">
        <f>IF($B18&lt;&gt;"",VLOOKUP($C18,'Setting (8)'!$C$4:$AC$27,COLUMN(),FALSE),"")</f>
        <v/>
      </c>
      <c r="Z18" s="133" t="str">
        <f>IF($B18&lt;&gt;"",VLOOKUP($C18,'Setting (8)'!$C$4:$AC$27,COLUMN(),FALSE),"")</f>
        <v/>
      </c>
      <c r="AA18" s="133" t="str">
        <f>IF($B18&lt;&gt;"",VLOOKUP($C18,'Setting (8)'!$C$4:$AC$27,COLUMN(),FALSE),"")</f>
        <v/>
      </c>
    </row>
    <row r="19" spans="2:27">
      <c r="B19" s="132" t="str">
        <f>IF(B18&lt;&gt;"",IF(B18='Initial Setup (8)'!$B$2,"",B18+1),"")</f>
        <v/>
      </c>
      <c r="C19" s="130" t="str">
        <f>IF(B19&lt;&gt;"",VLOOKUP(B19,'Setting (8)'!B$4:AC$27,2,FALSE),"")</f>
        <v/>
      </c>
      <c r="D19" s="133" t="str">
        <f>IF($B19&lt;&gt;"",VLOOKUP($C19,'Setting (8)'!$C$4:$AC$27,COLUMN(),FALSE),"")</f>
        <v/>
      </c>
      <c r="E19" s="133" t="str">
        <f>IF($B19&lt;&gt;"",VLOOKUP($C19,'Setting (8)'!$C$4:$AC$27,COLUMN(),FALSE),"")</f>
        <v/>
      </c>
      <c r="F19" s="133" t="str">
        <f>IF($B19&lt;&gt;"",VLOOKUP($C19,'Setting (8)'!$C$4:$AC$27,COLUMN(),FALSE),"")</f>
        <v/>
      </c>
      <c r="G19" s="133" t="str">
        <f>IF($B19&lt;&gt;"",VLOOKUP($C19,'Setting (8)'!$C$4:$AC$27,COLUMN(),FALSE),"")</f>
        <v/>
      </c>
      <c r="H19" s="133" t="str">
        <f>IF($B19&lt;&gt;"",VLOOKUP($C19,'Setting (8)'!$C$4:$AC$27,COLUMN(),FALSE),"")</f>
        <v/>
      </c>
      <c r="I19" s="133" t="str">
        <f>IF($B19&lt;&gt;"",VLOOKUP($C19,'Setting (8)'!$C$4:$AC$27,COLUMN(),FALSE),"")</f>
        <v/>
      </c>
      <c r="J19" s="133" t="str">
        <f>IF($B19&lt;&gt;"",VLOOKUP($C19,'Setting (8)'!$C$4:$AC$27,COLUMN(),FALSE),"")</f>
        <v/>
      </c>
      <c r="K19" s="134" t="str">
        <f>IF($B19&lt;&gt;"",VLOOKUP($C19,'Setting (8)'!$C$4:$AC$27,COLUMN(),FALSE),"")</f>
        <v/>
      </c>
      <c r="L19" s="133" t="str">
        <f>IF($B19&lt;&gt;"",VLOOKUP($C19,'Setting (8)'!$C$4:$AC$27,COLUMN(),FALSE),"")</f>
        <v/>
      </c>
      <c r="M19" s="133" t="str">
        <f>IF($B19&lt;&gt;"",VLOOKUP($C19,'Setting (8)'!$C$4:$AC$27,COLUMN(),FALSE),"")</f>
        <v/>
      </c>
      <c r="N19" s="133" t="str">
        <f>IF($B19&lt;&gt;"",VLOOKUP($C19,'Setting (8)'!$C$4:$AC$27,COLUMN(),FALSE),"")</f>
        <v/>
      </c>
      <c r="O19" s="133" t="str">
        <f>IF($B19&lt;&gt;"",VLOOKUP($C19,'Setting (8)'!$C$4:$AC$27,COLUMN(),FALSE),"")</f>
        <v/>
      </c>
      <c r="P19" s="133" t="str">
        <f>IF($B19&lt;&gt;"",VLOOKUP($C19,'Setting (8)'!$C$4:$AC$27,COLUMN(),FALSE),"")</f>
        <v/>
      </c>
      <c r="Q19" s="133" t="str">
        <f>IF($B19&lt;&gt;"",VLOOKUP($C19,'Setting (8)'!$C$4:$AC$27,COLUMN(),FALSE),"")</f>
        <v/>
      </c>
      <c r="R19" s="133" t="str">
        <f>IF($B19&lt;&gt;"",VLOOKUP($C19,'Setting (8)'!$C$4:$AC$27,COLUMN(),FALSE),"")</f>
        <v/>
      </c>
      <c r="S19" s="133" t="str">
        <f>IF($B19&lt;&gt;"",VLOOKUP($C19,'Setting (8)'!$C$4:$AC$27,COLUMN(),FALSE),"")</f>
        <v/>
      </c>
      <c r="T19" s="133" t="str">
        <f>IF($B19&lt;&gt;"",VLOOKUP($C19,'Setting (8)'!$C$4:$AC$27,COLUMN(),FALSE),"")</f>
        <v/>
      </c>
      <c r="U19" s="133" t="str">
        <f>IF($B19&lt;&gt;"",VLOOKUP($C19,'Setting (8)'!$C$4:$AC$27,COLUMN(),FALSE),"")</f>
        <v/>
      </c>
      <c r="V19" s="133" t="str">
        <f>IF($B19&lt;&gt;"",VLOOKUP($C19,'Setting (8)'!$C$4:$AC$27,COLUMN(),FALSE),"")</f>
        <v/>
      </c>
      <c r="W19" s="133" t="str">
        <f>IF($B19&lt;&gt;"",VLOOKUP($C19,'Setting (8)'!$C$4:$AC$27,COLUMN(),FALSE),"")</f>
        <v/>
      </c>
      <c r="X19" s="133" t="str">
        <f>IF($B19&lt;&gt;"",VLOOKUP($C19,'Setting (8)'!$C$4:$AC$27,COLUMN(),FALSE),"")</f>
        <v/>
      </c>
      <c r="Y19" s="133" t="str">
        <f>IF($B19&lt;&gt;"",VLOOKUP($C19,'Setting (8)'!$C$4:$AC$27,COLUMN(),FALSE),"")</f>
        <v/>
      </c>
      <c r="Z19" s="133" t="str">
        <f>IF($B19&lt;&gt;"",VLOOKUP($C19,'Setting (8)'!$C$4:$AC$27,COLUMN(),FALSE),"")</f>
        <v/>
      </c>
      <c r="AA19" s="133" t="str">
        <f>IF($B19&lt;&gt;"",VLOOKUP($C19,'Setting (8)'!$C$4:$AC$27,COLUMN(),FALSE),"")</f>
        <v/>
      </c>
    </row>
    <row r="20" spans="2:27">
      <c r="B20" s="132" t="str">
        <f>IF(B19&lt;&gt;"",IF(B19='Initial Setup (8)'!$B$2,"",B19+1),"")</f>
        <v/>
      </c>
      <c r="C20" s="130" t="str">
        <f>IF(B20&lt;&gt;"",VLOOKUP(B20,'Setting (8)'!B$4:AC$27,2,FALSE),"")</f>
        <v/>
      </c>
      <c r="D20" s="133" t="str">
        <f>IF($B20&lt;&gt;"",VLOOKUP($C20,'Setting (8)'!$C$4:$AC$27,COLUMN(),FALSE),"")</f>
        <v/>
      </c>
      <c r="E20" s="133" t="str">
        <f>IF($B20&lt;&gt;"",VLOOKUP($C20,'Setting (8)'!$C$4:$AC$27,COLUMN(),FALSE),"")</f>
        <v/>
      </c>
      <c r="F20" s="133" t="str">
        <f>IF($B20&lt;&gt;"",VLOOKUP($C20,'Setting (8)'!$C$4:$AC$27,COLUMN(),FALSE),"")</f>
        <v/>
      </c>
      <c r="G20" s="133" t="str">
        <f>IF($B20&lt;&gt;"",VLOOKUP($C20,'Setting (8)'!$C$4:$AC$27,COLUMN(),FALSE),"")</f>
        <v/>
      </c>
      <c r="H20" s="133" t="str">
        <f>IF($B20&lt;&gt;"",VLOOKUP($C20,'Setting (8)'!$C$4:$AC$27,COLUMN(),FALSE),"")</f>
        <v/>
      </c>
      <c r="I20" s="133" t="str">
        <f>IF($B20&lt;&gt;"",VLOOKUP($C20,'Setting (8)'!$C$4:$AC$27,COLUMN(),FALSE),"")</f>
        <v/>
      </c>
      <c r="J20" s="133" t="str">
        <f>IF($B20&lt;&gt;"",VLOOKUP($C20,'Setting (8)'!$C$4:$AC$27,COLUMN(),FALSE),"")</f>
        <v/>
      </c>
      <c r="K20" s="134" t="str">
        <f>IF($B20&lt;&gt;"",VLOOKUP($C20,'Setting (8)'!$C$4:$AC$27,COLUMN(),FALSE),"")</f>
        <v/>
      </c>
      <c r="L20" s="133" t="str">
        <f>IF($B20&lt;&gt;"",VLOOKUP($C20,'Setting (8)'!$C$4:$AC$27,COLUMN(),FALSE),"")</f>
        <v/>
      </c>
      <c r="M20" s="133" t="str">
        <f>IF($B20&lt;&gt;"",VLOOKUP($C20,'Setting (8)'!$C$4:$AC$27,COLUMN(),FALSE),"")</f>
        <v/>
      </c>
      <c r="N20" s="133" t="str">
        <f>IF($B20&lt;&gt;"",VLOOKUP($C20,'Setting (8)'!$C$4:$AC$27,COLUMN(),FALSE),"")</f>
        <v/>
      </c>
      <c r="O20" s="133" t="str">
        <f>IF($B20&lt;&gt;"",VLOOKUP($C20,'Setting (8)'!$C$4:$AC$27,COLUMN(),FALSE),"")</f>
        <v/>
      </c>
      <c r="P20" s="133" t="str">
        <f>IF($B20&lt;&gt;"",VLOOKUP($C20,'Setting (8)'!$C$4:$AC$27,COLUMN(),FALSE),"")</f>
        <v/>
      </c>
      <c r="Q20" s="133" t="str">
        <f>IF($B20&lt;&gt;"",VLOOKUP($C20,'Setting (8)'!$C$4:$AC$27,COLUMN(),FALSE),"")</f>
        <v/>
      </c>
      <c r="R20" s="133" t="str">
        <f>IF($B20&lt;&gt;"",VLOOKUP($C20,'Setting (8)'!$C$4:$AC$27,COLUMN(),FALSE),"")</f>
        <v/>
      </c>
      <c r="S20" s="133" t="str">
        <f>IF($B20&lt;&gt;"",VLOOKUP($C20,'Setting (8)'!$C$4:$AC$27,COLUMN(),FALSE),"")</f>
        <v/>
      </c>
      <c r="T20" s="133" t="str">
        <f>IF($B20&lt;&gt;"",VLOOKUP($C20,'Setting (8)'!$C$4:$AC$27,COLUMN(),FALSE),"")</f>
        <v/>
      </c>
      <c r="U20" s="133" t="str">
        <f>IF($B20&lt;&gt;"",VLOOKUP($C20,'Setting (8)'!$C$4:$AC$27,COLUMN(),FALSE),"")</f>
        <v/>
      </c>
      <c r="V20" s="133" t="str">
        <f>IF($B20&lt;&gt;"",VLOOKUP($C20,'Setting (8)'!$C$4:$AC$27,COLUMN(),FALSE),"")</f>
        <v/>
      </c>
      <c r="W20" s="133" t="str">
        <f>IF($B20&lt;&gt;"",VLOOKUP($C20,'Setting (8)'!$C$4:$AC$27,COLUMN(),FALSE),"")</f>
        <v/>
      </c>
      <c r="X20" s="133" t="str">
        <f>IF($B20&lt;&gt;"",VLOOKUP($C20,'Setting (8)'!$C$4:$AC$27,COLUMN(),FALSE),"")</f>
        <v/>
      </c>
      <c r="Y20" s="133" t="str">
        <f>IF($B20&lt;&gt;"",VLOOKUP($C20,'Setting (8)'!$C$4:$AC$27,COLUMN(),FALSE),"")</f>
        <v/>
      </c>
      <c r="Z20" s="133" t="str">
        <f>IF($B20&lt;&gt;"",VLOOKUP($C20,'Setting (8)'!$C$4:$AC$27,COLUMN(),FALSE),"")</f>
        <v/>
      </c>
      <c r="AA20" s="133" t="str">
        <f>IF($B20&lt;&gt;"",VLOOKUP($C20,'Setting (8)'!$C$4:$AC$27,COLUMN(),FALSE),"")</f>
        <v/>
      </c>
    </row>
    <row r="21" spans="2:27">
      <c r="B21" s="132" t="str">
        <f>IF(B20&lt;&gt;"",IF(B20='Initial Setup (8)'!$B$2,"",B20+1),"")</f>
        <v/>
      </c>
      <c r="C21" s="130" t="str">
        <f>IF(B21&lt;&gt;"",VLOOKUP(B21,'Setting (8)'!B$4:AC$27,2,FALSE),"")</f>
        <v/>
      </c>
      <c r="D21" s="133" t="str">
        <f>IF($B21&lt;&gt;"",VLOOKUP($C21,'Setting (8)'!$C$4:$AC$27,COLUMN(),FALSE),"")</f>
        <v/>
      </c>
      <c r="E21" s="133" t="str">
        <f>IF($B21&lt;&gt;"",VLOOKUP($C21,'Setting (8)'!$C$4:$AC$27,COLUMN(),FALSE),"")</f>
        <v/>
      </c>
      <c r="F21" s="133" t="str">
        <f>IF($B21&lt;&gt;"",VLOOKUP($C21,'Setting (8)'!$C$4:$AC$27,COLUMN(),FALSE),"")</f>
        <v/>
      </c>
      <c r="G21" s="133" t="str">
        <f>IF($B21&lt;&gt;"",VLOOKUP($C21,'Setting (8)'!$C$4:$AC$27,COLUMN(),FALSE),"")</f>
        <v/>
      </c>
      <c r="H21" s="133" t="str">
        <f>IF($B21&lt;&gt;"",VLOOKUP($C21,'Setting (8)'!$C$4:$AC$27,COLUMN(),FALSE),"")</f>
        <v/>
      </c>
      <c r="I21" s="133" t="str">
        <f>IF($B21&lt;&gt;"",VLOOKUP($C21,'Setting (8)'!$C$4:$AC$27,COLUMN(),FALSE),"")</f>
        <v/>
      </c>
      <c r="J21" s="133" t="str">
        <f>IF($B21&lt;&gt;"",VLOOKUP($C21,'Setting (8)'!$C$4:$AC$27,COLUMN(),FALSE),"")</f>
        <v/>
      </c>
      <c r="K21" s="134" t="str">
        <f>IF($B21&lt;&gt;"",VLOOKUP($C21,'Setting (8)'!$C$4:$AC$27,COLUMN(),FALSE),"")</f>
        <v/>
      </c>
      <c r="L21" s="133" t="str">
        <f>IF($B21&lt;&gt;"",VLOOKUP($C21,'Setting (8)'!$C$4:$AC$27,COLUMN(),FALSE),"")</f>
        <v/>
      </c>
      <c r="M21" s="133" t="str">
        <f>IF($B21&lt;&gt;"",VLOOKUP($C21,'Setting (8)'!$C$4:$AC$27,COLUMN(),FALSE),"")</f>
        <v/>
      </c>
      <c r="N21" s="133" t="str">
        <f>IF($B21&lt;&gt;"",VLOOKUP($C21,'Setting (8)'!$C$4:$AC$27,COLUMN(),FALSE),"")</f>
        <v/>
      </c>
      <c r="O21" s="133" t="str">
        <f>IF($B21&lt;&gt;"",VLOOKUP($C21,'Setting (8)'!$C$4:$AC$27,COLUMN(),FALSE),"")</f>
        <v/>
      </c>
      <c r="P21" s="133" t="str">
        <f>IF($B21&lt;&gt;"",VLOOKUP($C21,'Setting (8)'!$C$4:$AC$27,COLUMN(),FALSE),"")</f>
        <v/>
      </c>
      <c r="Q21" s="133" t="str">
        <f>IF($B21&lt;&gt;"",VLOOKUP($C21,'Setting (8)'!$C$4:$AC$27,COLUMN(),FALSE),"")</f>
        <v/>
      </c>
      <c r="R21" s="133" t="str">
        <f>IF($B21&lt;&gt;"",VLOOKUP($C21,'Setting (8)'!$C$4:$AC$27,COLUMN(),FALSE),"")</f>
        <v/>
      </c>
      <c r="S21" s="133" t="str">
        <f>IF($B21&lt;&gt;"",VLOOKUP($C21,'Setting (8)'!$C$4:$AC$27,COLUMN(),FALSE),"")</f>
        <v/>
      </c>
      <c r="T21" s="133" t="str">
        <f>IF($B21&lt;&gt;"",VLOOKUP($C21,'Setting (8)'!$C$4:$AC$27,COLUMN(),FALSE),"")</f>
        <v/>
      </c>
      <c r="U21" s="133" t="str">
        <f>IF($B21&lt;&gt;"",VLOOKUP($C21,'Setting (8)'!$C$4:$AC$27,COLUMN(),FALSE),"")</f>
        <v/>
      </c>
      <c r="V21" s="133" t="str">
        <f>IF($B21&lt;&gt;"",VLOOKUP($C21,'Setting (8)'!$C$4:$AC$27,COLUMN(),FALSE),"")</f>
        <v/>
      </c>
      <c r="W21" s="133" t="str">
        <f>IF($B21&lt;&gt;"",VLOOKUP($C21,'Setting (8)'!$C$4:$AC$27,COLUMN(),FALSE),"")</f>
        <v/>
      </c>
      <c r="X21" s="133" t="str">
        <f>IF($B21&lt;&gt;"",VLOOKUP($C21,'Setting (8)'!$C$4:$AC$27,COLUMN(),FALSE),"")</f>
        <v/>
      </c>
      <c r="Y21" s="133" t="str">
        <f>IF($B21&lt;&gt;"",VLOOKUP($C21,'Setting (8)'!$C$4:$AC$27,COLUMN(),FALSE),"")</f>
        <v/>
      </c>
      <c r="Z21" s="133" t="str">
        <f>IF($B21&lt;&gt;"",VLOOKUP($C21,'Setting (8)'!$C$4:$AC$27,COLUMN(),FALSE),"")</f>
        <v/>
      </c>
      <c r="AA21" s="133" t="str">
        <f>IF($B21&lt;&gt;"",VLOOKUP($C21,'Setting (8)'!$C$4:$AC$27,COLUMN(),FALSE),"")</f>
        <v/>
      </c>
    </row>
    <row r="22" spans="2:27">
      <c r="B22" s="132" t="str">
        <f>IF(B21&lt;&gt;"",IF(B21='Initial Setup (8)'!$B$2,"",B21+1),"")</f>
        <v/>
      </c>
      <c r="C22" s="130" t="str">
        <f>IF(B22&lt;&gt;"",VLOOKUP(B22,'Setting (8)'!B$4:AC$27,2,FALSE),"")</f>
        <v/>
      </c>
      <c r="D22" s="133" t="str">
        <f>IF($B22&lt;&gt;"",VLOOKUP($C22,'Setting (8)'!$C$4:$AC$27,COLUMN(),FALSE),"")</f>
        <v/>
      </c>
      <c r="E22" s="133" t="str">
        <f>IF($B22&lt;&gt;"",VLOOKUP($C22,'Setting (8)'!$C$4:$AC$27,COLUMN(),FALSE),"")</f>
        <v/>
      </c>
      <c r="F22" s="133" t="str">
        <f>IF($B22&lt;&gt;"",VLOOKUP($C22,'Setting (8)'!$C$4:$AC$27,COLUMN(),FALSE),"")</f>
        <v/>
      </c>
      <c r="G22" s="133" t="str">
        <f>IF($B22&lt;&gt;"",VLOOKUP($C22,'Setting (8)'!$C$4:$AC$27,COLUMN(),FALSE),"")</f>
        <v/>
      </c>
      <c r="H22" s="133" t="str">
        <f>IF($B22&lt;&gt;"",VLOOKUP($C22,'Setting (8)'!$C$4:$AC$27,COLUMN(),FALSE),"")</f>
        <v/>
      </c>
      <c r="I22" s="133" t="str">
        <f>IF($B22&lt;&gt;"",VLOOKUP($C22,'Setting (8)'!$C$4:$AC$27,COLUMN(),FALSE),"")</f>
        <v/>
      </c>
      <c r="J22" s="133" t="str">
        <f>IF($B22&lt;&gt;"",VLOOKUP($C22,'Setting (8)'!$C$4:$AC$27,COLUMN(),FALSE),"")</f>
        <v/>
      </c>
      <c r="K22" s="134" t="str">
        <f>IF($B22&lt;&gt;"",VLOOKUP($C22,'Setting (8)'!$C$4:$AC$27,COLUMN(),FALSE),"")</f>
        <v/>
      </c>
      <c r="L22" s="133" t="str">
        <f>IF($B22&lt;&gt;"",VLOOKUP($C22,'Setting (8)'!$C$4:$AC$27,COLUMN(),FALSE),"")</f>
        <v/>
      </c>
      <c r="M22" s="133" t="str">
        <f>IF($B22&lt;&gt;"",VLOOKUP($C22,'Setting (8)'!$C$4:$AC$27,COLUMN(),FALSE),"")</f>
        <v/>
      </c>
      <c r="N22" s="133" t="str">
        <f>IF($B22&lt;&gt;"",VLOOKUP($C22,'Setting (8)'!$C$4:$AC$27,COLUMN(),FALSE),"")</f>
        <v/>
      </c>
      <c r="O22" s="133" t="str">
        <f>IF($B22&lt;&gt;"",VLOOKUP($C22,'Setting (8)'!$C$4:$AC$27,COLUMN(),FALSE),"")</f>
        <v/>
      </c>
      <c r="P22" s="133" t="str">
        <f>IF($B22&lt;&gt;"",VLOOKUP($C22,'Setting (8)'!$C$4:$AC$27,COLUMN(),FALSE),"")</f>
        <v/>
      </c>
      <c r="Q22" s="133" t="str">
        <f>IF($B22&lt;&gt;"",VLOOKUP($C22,'Setting (8)'!$C$4:$AC$27,COLUMN(),FALSE),"")</f>
        <v/>
      </c>
      <c r="R22" s="133" t="str">
        <f>IF($B22&lt;&gt;"",VLOOKUP($C22,'Setting (8)'!$C$4:$AC$27,COLUMN(),FALSE),"")</f>
        <v/>
      </c>
      <c r="S22" s="133" t="str">
        <f>IF($B22&lt;&gt;"",VLOOKUP($C22,'Setting (8)'!$C$4:$AC$27,COLUMN(),FALSE),"")</f>
        <v/>
      </c>
      <c r="T22" s="133" t="str">
        <f>IF($B22&lt;&gt;"",VLOOKUP($C22,'Setting (8)'!$C$4:$AC$27,COLUMN(),FALSE),"")</f>
        <v/>
      </c>
      <c r="U22" s="133" t="str">
        <f>IF($B22&lt;&gt;"",VLOOKUP($C22,'Setting (8)'!$C$4:$AC$27,COLUMN(),FALSE),"")</f>
        <v/>
      </c>
      <c r="V22" s="133" t="str">
        <f>IF($B22&lt;&gt;"",VLOOKUP($C22,'Setting (8)'!$C$4:$AC$27,COLUMN(),FALSE),"")</f>
        <v/>
      </c>
      <c r="W22" s="133" t="str">
        <f>IF($B22&lt;&gt;"",VLOOKUP($C22,'Setting (8)'!$C$4:$AC$27,COLUMN(),FALSE),"")</f>
        <v/>
      </c>
      <c r="X22" s="133" t="str">
        <f>IF($B22&lt;&gt;"",VLOOKUP($C22,'Setting (8)'!$C$4:$AC$27,COLUMN(),FALSE),"")</f>
        <v/>
      </c>
      <c r="Y22" s="133" t="str">
        <f>IF($B22&lt;&gt;"",VLOOKUP($C22,'Setting (8)'!$C$4:$AC$27,COLUMN(),FALSE),"")</f>
        <v/>
      </c>
      <c r="Z22" s="133" t="str">
        <f>IF($B22&lt;&gt;"",VLOOKUP($C22,'Setting (8)'!$C$4:$AC$27,COLUMN(),FALSE),"")</f>
        <v/>
      </c>
      <c r="AA22" s="133" t="str">
        <f>IF($B22&lt;&gt;"",VLOOKUP($C22,'Setting (8)'!$C$4:$AC$27,COLUMN(),FALSE),"")</f>
        <v/>
      </c>
    </row>
    <row r="23" spans="2:27">
      <c r="B23" s="132" t="str">
        <f>IF(B22&lt;&gt;"",IF(B22='Initial Setup (8)'!$B$2,"",B22+1),"")</f>
        <v/>
      </c>
      <c r="C23" s="130" t="str">
        <f>IF(B23&lt;&gt;"",VLOOKUP(B23,'Setting (8)'!B$4:AC$27,2,FALSE),"")</f>
        <v/>
      </c>
      <c r="D23" s="133" t="str">
        <f>IF($B23&lt;&gt;"",VLOOKUP($C23,'Setting (8)'!$C$4:$AC$27,COLUMN(),FALSE),"")</f>
        <v/>
      </c>
      <c r="E23" s="133" t="str">
        <f>IF($B23&lt;&gt;"",VLOOKUP($C23,'Setting (8)'!$C$4:$AC$27,COLUMN(),FALSE),"")</f>
        <v/>
      </c>
      <c r="F23" s="133" t="str">
        <f>IF($B23&lt;&gt;"",VLOOKUP($C23,'Setting (8)'!$C$4:$AC$27,COLUMN(),FALSE),"")</f>
        <v/>
      </c>
      <c r="G23" s="133" t="str">
        <f>IF($B23&lt;&gt;"",VLOOKUP($C23,'Setting (8)'!$C$4:$AC$27,COLUMN(),FALSE),"")</f>
        <v/>
      </c>
      <c r="H23" s="133" t="str">
        <f>IF($B23&lt;&gt;"",VLOOKUP($C23,'Setting (8)'!$C$4:$AC$27,COLUMN(),FALSE),"")</f>
        <v/>
      </c>
      <c r="I23" s="133" t="str">
        <f>IF($B23&lt;&gt;"",VLOOKUP($C23,'Setting (8)'!$C$4:$AC$27,COLUMN(),FALSE),"")</f>
        <v/>
      </c>
      <c r="J23" s="133" t="str">
        <f>IF($B23&lt;&gt;"",VLOOKUP($C23,'Setting (8)'!$C$4:$AC$27,COLUMN(),FALSE),"")</f>
        <v/>
      </c>
      <c r="K23" s="134" t="str">
        <f>IF($B23&lt;&gt;"",VLOOKUP($C23,'Setting (8)'!$C$4:$AC$27,COLUMN(),FALSE),"")</f>
        <v/>
      </c>
      <c r="L23" s="133" t="str">
        <f>IF($B23&lt;&gt;"",VLOOKUP($C23,'Setting (8)'!$C$4:$AC$27,COLUMN(),FALSE),"")</f>
        <v/>
      </c>
      <c r="M23" s="133" t="str">
        <f>IF($B23&lt;&gt;"",VLOOKUP($C23,'Setting (8)'!$C$4:$AC$27,COLUMN(),FALSE),"")</f>
        <v/>
      </c>
      <c r="N23" s="133" t="str">
        <f>IF($B23&lt;&gt;"",VLOOKUP($C23,'Setting (8)'!$C$4:$AC$27,COLUMN(),FALSE),"")</f>
        <v/>
      </c>
      <c r="O23" s="133" t="str">
        <f>IF($B23&lt;&gt;"",VLOOKUP($C23,'Setting (8)'!$C$4:$AC$27,COLUMN(),FALSE),"")</f>
        <v/>
      </c>
      <c r="P23" s="133" t="str">
        <f>IF($B23&lt;&gt;"",VLOOKUP($C23,'Setting (8)'!$C$4:$AC$27,COLUMN(),FALSE),"")</f>
        <v/>
      </c>
      <c r="Q23" s="133" t="str">
        <f>IF($B23&lt;&gt;"",VLOOKUP($C23,'Setting (8)'!$C$4:$AC$27,COLUMN(),FALSE),"")</f>
        <v/>
      </c>
      <c r="R23" s="133" t="str">
        <f>IF($B23&lt;&gt;"",VLOOKUP($C23,'Setting (8)'!$C$4:$AC$27,COLUMN(),FALSE),"")</f>
        <v/>
      </c>
      <c r="S23" s="133" t="str">
        <f>IF($B23&lt;&gt;"",VLOOKUP($C23,'Setting (8)'!$C$4:$AC$27,COLUMN(),FALSE),"")</f>
        <v/>
      </c>
      <c r="T23" s="133" t="str">
        <f>IF($B23&lt;&gt;"",VLOOKUP($C23,'Setting (8)'!$C$4:$AC$27,COLUMN(),FALSE),"")</f>
        <v/>
      </c>
      <c r="U23" s="133" t="str">
        <f>IF($B23&lt;&gt;"",VLOOKUP($C23,'Setting (8)'!$C$4:$AC$27,COLUMN(),FALSE),"")</f>
        <v/>
      </c>
      <c r="V23" s="133" t="str">
        <f>IF($B23&lt;&gt;"",VLOOKUP($C23,'Setting (8)'!$C$4:$AC$27,COLUMN(),FALSE),"")</f>
        <v/>
      </c>
      <c r="W23" s="133" t="str">
        <f>IF($B23&lt;&gt;"",VLOOKUP($C23,'Setting (8)'!$C$4:$AC$27,COLUMN(),FALSE),"")</f>
        <v/>
      </c>
      <c r="X23" s="133" t="str">
        <f>IF($B23&lt;&gt;"",VLOOKUP($C23,'Setting (8)'!$C$4:$AC$27,COLUMN(),FALSE),"")</f>
        <v/>
      </c>
      <c r="Y23" s="133" t="str">
        <f>IF($B23&lt;&gt;"",VLOOKUP($C23,'Setting (8)'!$C$4:$AC$27,COLUMN(),FALSE),"")</f>
        <v/>
      </c>
      <c r="Z23" s="133" t="str">
        <f>IF($B23&lt;&gt;"",VLOOKUP($C23,'Setting (8)'!$C$4:$AC$27,COLUMN(),FALSE),"")</f>
        <v/>
      </c>
      <c r="AA23" s="133" t="str">
        <f>IF($B23&lt;&gt;"",VLOOKUP($C23,'Setting (8)'!$C$4:$AC$27,COLUMN(),FALSE),"")</f>
        <v/>
      </c>
    </row>
    <row r="24" spans="2:27">
      <c r="B24" s="132" t="str">
        <f>IF(B23&lt;&gt;"",IF(B23='Initial Setup (8)'!$B$2,"",B23+1),"")</f>
        <v/>
      </c>
      <c r="C24" s="130" t="str">
        <f>IF(B24&lt;&gt;"",VLOOKUP(B24,'Setting (8)'!B$4:AC$27,2,FALSE),"")</f>
        <v/>
      </c>
      <c r="D24" s="133" t="str">
        <f>IF($B24&lt;&gt;"",VLOOKUP($C24,'Setting (8)'!$C$4:$AC$27,COLUMN(),FALSE),"")</f>
        <v/>
      </c>
      <c r="E24" s="133" t="str">
        <f>IF($B24&lt;&gt;"",VLOOKUP($C24,'Setting (8)'!$C$4:$AC$27,COLUMN(),FALSE),"")</f>
        <v/>
      </c>
      <c r="F24" s="133" t="str">
        <f>IF($B24&lt;&gt;"",VLOOKUP($C24,'Setting (8)'!$C$4:$AC$27,COLUMN(),FALSE),"")</f>
        <v/>
      </c>
      <c r="G24" s="133" t="str">
        <f>IF($B24&lt;&gt;"",VLOOKUP($C24,'Setting (8)'!$C$4:$AC$27,COLUMN(),FALSE),"")</f>
        <v/>
      </c>
      <c r="H24" s="133" t="str">
        <f>IF($B24&lt;&gt;"",VLOOKUP($C24,'Setting (8)'!$C$4:$AC$27,COLUMN(),FALSE),"")</f>
        <v/>
      </c>
      <c r="I24" s="133" t="str">
        <f>IF($B24&lt;&gt;"",VLOOKUP($C24,'Setting (8)'!$C$4:$AC$27,COLUMN(),FALSE),"")</f>
        <v/>
      </c>
      <c r="J24" s="133" t="str">
        <f>IF($B24&lt;&gt;"",VLOOKUP($C24,'Setting (8)'!$C$4:$AC$27,COLUMN(),FALSE),"")</f>
        <v/>
      </c>
      <c r="K24" s="134" t="str">
        <f>IF($B24&lt;&gt;"",VLOOKUP($C24,'Setting (8)'!$C$4:$AC$27,COLUMN(),FALSE),"")</f>
        <v/>
      </c>
      <c r="L24" s="133" t="str">
        <f>IF($B24&lt;&gt;"",VLOOKUP($C24,'Setting (8)'!$C$4:$AC$27,COLUMN(),FALSE),"")</f>
        <v/>
      </c>
      <c r="M24" s="133" t="str">
        <f>IF($B24&lt;&gt;"",VLOOKUP($C24,'Setting (8)'!$C$4:$AC$27,COLUMN(),FALSE),"")</f>
        <v/>
      </c>
      <c r="N24" s="133" t="str">
        <f>IF($B24&lt;&gt;"",VLOOKUP($C24,'Setting (8)'!$C$4:$AC$27,COLUMN(),FALSE),"")</f>
        <v/>
      </c>
      <c r="O24" s="133" t="str">
        <f>IF($B24&lt;&gt;"",VLOOKUP($C24,'Setting (8)'!$C$4:$AC$27,COLUMN(),FALSE),"")</f>
        <v/>
      </c>
      <c r="P24" s="133" t="str">
        <f>IF($B24&lt;&gt;"",VLOOKUP($C24,'Setting (8)'!$C$4:$AC$27,COLUMN(),FALSE),"")</f>
        <v/>
      </c>
      <c r="Q24" s="133" t="str">
        <f>IF($B24&lt;&gt;"",VLOOKUP($C24,'Setting (8)'!$C$4:$AC$27,COLUMN(),FALSE),"")</f>
        <v/>
      </c>
      <c r="R24" s="133" t="str">
        <f>IF($B24&lt;&gt;"",VLOOKUP($C24,'Setting (8)'!$C$4:$AC$27,COLUMN(),FALSE),"")</f>
        <v/>
      </c>
      <c r="S24" s="133" t="str">
        <f>IF($B24&lt;&gt;"",VLOOKUP($C24,'Setting (8)'!$C$4:$AC$27,COLUMN(),FALSE),"")</f>
        <v/>
      </c>
      <c r="T24" s="133" t="str">
        <f>IF($B24&lt;&gt;"",VLOOKUP($C24,'Setting (8)'!$C$4:$AC$27,COLUMN(),FALSE),"")</f>
        <v/>
      </c>
      <c r="U24" s="133" t="str">
        <f>IF($B24&lt;&gt;"",VLOOKUP($C24,'Setting (8)'!$C$4:$AC$27,COLUMN(),FALSE),"")</f>
        <v/>
      </c>
      <c r="V24" s="133" t="str">
        <f>IF($B24&lt;&gt;"",VLOOKUP($C24,'Setting (8)'!$C$4:$AC$27,COLUMN(),FALSE),"")</f>
        <v/>
      </c>
      <c r="W24" s="133" t="str">
        <f>IF($B24&lt;&gt;"",VLOOKUP($C24,'Setting (8)'!$C$4:$AC$27,COLUMN(),FALSE),"")</f>
        <v/>
      </c>
      <c r="X24" s="133" t="str">
        <f>IF($B24&lt;&gt;"",VLOOKUP($C24,'Setting (8)'!$C$4:$AC$27,COLUMN(),FALSE),"")</f>
        <v/>
      </c>
      <c r="Y24" s="133" t="str">
        <f>IF($B24&lt;&gt;"",VLOOKUP($C24,'Setting (8)'!$C$4:$AC$27,COLUMN(),FALSE),"")</f>
        <v/>
      </c>
      <c r="Z24" s="133" t="str">
        <f>IF($B24&lt;&gt;"",VLOOKUP($C24,'Setting (8)'!$C$4:$AC$27,COLUMN(),FALSE),"")</f>
        <v/>
      </c>
      <c r="AA24" s="133" t="str">
        <f>IF($B24&lt;&gt;"",VLOOKUP($C24,'Setting (8)'!$C$4:$AC$27,COLUMN(),FALSE),"")</f>
        <v/>
      </c>
    </row>
    <row r="25" spans="2:27">
      <c r="B25" s="132" t="str">
        <f>IF(B24&lt;&gt;"",IF(B24='Initial Setup (8)'!$B$2,"",B24+1),"")</f>
        <v/>
      </c>
      <c r="C25" s="130" t="str">
        <f>IF(B25&lt;&gt;"",VLOOKUP(B25,'Setting (8)'!B$4:AC$27,2,FALSE),"")</f>
        <v/>
      </c>
      <c r="D25" s="133" t="str">
        <f>IF($B25&lt;&gt;"",VLOOKUP($C25,'Setting (8)'!$C$4:$AC$27,COLUMN(),FALSE),"")</f>
        <v/>
      </c>
      <c r="E25" s="133" t="str">
        <f>IF($B25&lt;&gt;"",VLOOKUP($C25,'Setting (8)'!$C$4:$AC$27,COLUMN(),FALSE),"")</f>
        <v/>
      </c>
      <c r="F25" s="133" t="str">
        <f>IF($B25&lt;&gt;"",VLOOKUP($C25,'Setting (8)'!$C$4:$AC$27,COLUMN(),FALSE),"")</f>
        <v/>
      </c>
      <c r="G25" s="133" t="str">
        <f>IF($B25&lt;&gt;"",VLOOKUP($C25,'Setting (8)'!$C$4:$AC$27,COLUMN(),FALSE),"")</f>
        <v/>
      </c>
      <c r="H25" s="133" t="str">
        <f>IF($B25&lt;&gt;"",VLOOKUP($C25,'Setting (8)'!$C$4:$AC$27,COLUMN(),FALSE),"")</f>
        <v/>
      </c>
      <c r="I25" s="133" t="str">
        <f>IF($B25&lt;&gt;"",VLOOKUP($C25,'Setting (8)'!$C$4:$AC$27,COLUMN(),FALSE),"")</f>
        <v/>
      </c>
      <c r="J25" s="133" t="str">
        <f>IF($B25&lt;&gt;"",VLOOKUP($C25,'Setting (8)'!$C$4:$AC$27,COLUMN(),FALSE),"")</f>
        <v/>
      </c>
      <c r="K25" s="134" t="str">
        <f>IF($B25&lt;&gt;"",VLOOKUP($C25,'Setting (8)'!$C$4:$AC$27,COLUMN(),FALSE),"")</f>
        <v/>
      </c>
      <c r="L25" s="133" t="str">
        <f>IF($B25&lt;&gt;"",VLOOKUP($C25,'Setting (8)'!$C$4:$AC$27,COLUMN(),FALSE),"")</f>
        <v/>
      </c>
      <c r="M25" s="133" t="str">
        <f>IF($B25&lt;&gt;"",VLOOKUP($C25,'Setting (8)'!$C$4:$AC$27,COLUMN(),FALSE),"")</f>
        <v/>
      </c>
      <c r="N25" s="133" t="str">
        <f>IF($B25&lt;&gt;"",VLOOKUP($C25,'Setting (8)'!$C$4:$AC$27,COLUMN(),FALSE),"")</f>
        <v/>
      </c>
      <c r="O25" s="133" t="str">
        <f>IF($B25&lt;&gt;"",VLOOKUP($C25,'Setting (8)'!$C$4:$AC$27,COLUMN(),FALSE),"")</f>
        <v/>
      </c>
      <c r="P25" s="133" t="str">
        <f>IF($B25&lt;&gt;"",VLOOKUP($C25,'Setting (8)'!$C$4:$AC$27,COLUMN(),FALSE),"")</f>
        <v/>
      </c>
      <c r="Q25" s="133" t="str">
        <f>IF($B25&lt;&gt;"",VLOOKUP($C25,'Setting (8)'!$C$4:$AC$27,COLUMN(),FALSE),"")</f>
        <v/>
      </c>
      <c r="R25" s="133" t="str">
        <f>IF($B25&lt;&gt;"",VLOOKUP($C25,'Setting (8)'!$C$4:$AC$27,COLUMN(),FALSE),"")</f>
        <v/>
      </c>
      <c r="S25" s="133" t="str">
        <f>IF($B25&lt;&gt;"",VLOOKUP($C25,'Setting (8)'!$C$4:$AC$27,COLUMN(),FALSE),"")</f>
        <v/>
      </c>
      <c r="T25" s="133" t="str">
        <f>IF($B25&lt;&gt;"",VLOOKUP($C25,'Setting (8)'!$C$4:$AC$27,COLUMN(),FALSE),"")</f>
        <v/>
      </c>
      <c r="U25" s="133" t="str">
        <f>IF($B25&lt;&gt;"",VLOOKUP($C25,'Setting (8)'!$C$4:$AC$27,COLUMN(),FALSE),"")</f>
        <v/>
      </c>
      <c r="V25" s="133" t="str">
        <f>IF($B25&lt;&gt;"",VLOOKUP($C25,'Setting (8)'!$C$4:$AC$27,COLUMN(),FALSE),"")</f>
        <v/>
      </c>
      <c r="W25" s="133" t="str">
        <f>IF($B25&lt;&gt;"",VLOOKUP($C25,'Setting (8)'!$C$4:$AC$27,COLUMN(),FALSE),"")</f>
        <v/>
      </c>
      <c r="X25" s="133" t="str">
        <f>IF($B25&lt;&gt;"",VLOOKUP($C25,'Setting (8)'!$C$4:$AC$27,COLUMN(),FALSE),"")</f>
        <v/>
      </c>
      <c r="Y25" s="133" t="str">
        <f>IF($B25&lt;&gt;"",VLOOKUP($C25,'Setting (8)'!$C$4:$AC$27,COLUMN(),FALSE),"")</f>
        <v/>
      </c>
      <c r="Z25" s="133" t="str">
        <f>IF($B25&lt;&gt;"",VLOOKUP($C25,'Setting (8)'!$C$4:$AC$27,COLUMN(),FALSE),"")</f>
        <v/>
      </c>
      <c r="AA25" s="133" t="str">
        <f>IF($B25&lt;&gt;"",VLOOKUP($C25,'Setting (8)'!$C$4:$AC$27,COLUMN(),FALSE),"")</f>
        <v/>
      </c>
    </row>
    <row r="26" spans="2:27">
      <c r="B26" s="132" t="str">
        <f>IF(B25&lt;&gt;"",IF(B25='Initial Setup (8)'!$B$2,"",B25+1),"")</f>
        <v/>
      </c>
      <c r="C26" s="130" t="str">
        <f>IF(B26&lt;&gt;"",VLOOKUP(B26,'Setting (8)'!B$4:AC$27,2,FALSE),"")</f>
        <v/>
      </c>
      <c r="D26" s="133" t="str">
        <f>IF($B26&lt;&gt;"",VLOOKUP($C26,'Setting (8)'!$C$4:$AC$27,COLUMN(),FALSE),"")</f>
        <v/>
      </c>
      <c r="E26" s="133" t="str">
        <f>IF($B26&lt;&gt;"",VLOOKUP($C26,'Setting (8)'!$C$4:$AC$27,COLUMN(),FALSE),"")</f>
        <v/>
      </c>
      <c r="F26" s="133" t="str">
        <f>IF($B26&lt;&gt;"",VLOOKUP($C26,'Setting (8)'!$C$4:$AC$27,COLUMN(),FALSE),"")</f>
        <v/>
      </c>
      <c r="G26" s="133" t="str">
        <f>IF($B26&lt;&gt;"",VLOOKUP($C26,'Setting (8)'!$C$4:$AC$27,COLUMN(),FALSE),"")</f>
        <v/>
      </c>
      <c r="H26" s="133" t="str">
        <f>IF($B26&lt;&gt;"",VLOOKUP($C26,'Setting (8)'!$C$4:$AC$27,COLUMN(),FALSE),"")</f>
        <v/>
      </c>
      <c r="I26" s="133" t="str">
        <f>IF($B26&lt;&gt;"",VLOOKUP($C26,'Setting (8)'!$C$4:$AC$27,COLUMN(),FALSE),"")</f>
        <v/>
      </c>
      <c r="J26" s="133" t="str">
        <f>IF($B26&lt;&gt;"",VLOOKUP($C26,'Setting (8)'!$C$4:$AC$27,COLUMN(),FALSE),"")</f>
        <v/>
      </c>
      <c r="K26" s="134" t="str">
        <f>IF($B26&lt;&gt;"",VLOOKUP($C26,'Setting (8)'!$C$4:$AC$27,COLUMN(),FALSE),"")</f>
        <v/>
      </c>
      <c r="L26" s="133" t="str">
        <f>IF($B26&lt;&gt;"",VLOOKUP($C26,'Setting (8)'!$C$4:$AC$27,COLUMN(),FALSE),"")</f>
        <v/>
      </c>
      <c r="M26" s="133" t="str">
        <f>IF($B26&lt;&gt;"",VLOOKUP($C26,'Setting (8)'!$C$4:$AC$27,COLUMN(),FALSE),"")</f>
        <v/>
      </c>
      <c r="N26" s="133" t="str">
        <f>IF($B26&lt;&gt;"",VLOOKUP($C26,'Setting (8)'!$C$4:$AC$27,COLUMN(),FALSE),"")</f>
        <v/>
      </c>
      <c r="O26" s="133" t="str">
        <f>IF($B26&lt;&gt;"",VLOOKUP($C26,'Setting (8)'!$C$4:$AC$27,COLUMN(),FALSE),"")</f>
        <v/>
      </c>
      <c r="P26" s="133" t="str">
        <f>IF($B26&lt;&gt;"",VLOOKUP($C26,'Setting (8)'!$C$4:$AC$27,COLUMN(),FALSE),"")</f>
        <v/>
      </c>
      <c r="Q26" s="133" t="str">
        <f>IF($B26&lt;&gt;"",VLOOKUP($C26,'Setting (8)'!$C$4:$AC$27,COLUMN(),FALSE),"")</f>
        <v/>
      </c>
      <c r="R26" s="133" t="str">
        <f>IF($B26&lt;&gt;"",VLOOKUP($C26,'Setting (8)'!$C$4:$AC$27,COLUMN(),FALSE),"")</f>
        <v/>
      </c>
      <c r="S26" s="133" t="str">
        <f>IF($B26&lt;&gt;"",VLOOKUP($C26,'Setting (8)'!$C$4:$AC$27,COLUMN(),FALSE),"")</f>
        <v/>
      </c>
      <c r="T26" s="133" t="str">
        <f>IF($B26&lt;&gt;"",VLOOKUP($C26,'Setting (8)'!$C$4:$AC$27,COLUMN(),FALSE),"")</f>
        <v/>
      </c>
      <c r="U26" s="133" t="str">
        <f>IF($B26&lt;&gt;"",VLOOKUP($C26,'Setting (8)'!$C$4:$AC$27,COLUMN(),FALSE),"")</f>
        <v/>
      </c>
      <c r="V26" s="133" t="str">
        <f>IF($B26&lt;&gt;"",VLOOKUP($C26,'Setting (8)'!$C$4:$AC$27,COLUMN(),FALSE),"")</f>
        <v/>
      </c>
      <c r="W26" s="133" t="str">
        <f>IF($B26&lt;&gt;"",VLOOKUP($C26,'Setting (8)'!$C$4:$AC$27,COLUMN(),FALSE),"")</f>
        <v/>
      </c>
      <c r="X26" s="133" t="str">
        <f>IF($B26&lt;&gt;"",VLOOKUP($C26,'Setting (8)'!$C$4:$AC$27,COLUMN(),FALSE),"")</f>
        <v/>
      </c>
      <c r="Y26" s="133" t="str">
        <f>IF($B26&lt;&gt;"",VLOOKUP($C26,'Setting (8)'!$C$4:$AC$27,COLUMN(),FALSE),"")</f>
        <v/>
      </c>
      <c r="Z26" s="133" t="str">
        <f>IF($B26&lt;&gt;"",VLOOKUP($C26,'Setting (8)'!$C$4:$AC$27,COLUMN(),FALSE),"")</f>
        <v/>
      </c>
      <c r="AA26" s="133" t="str">
        <f>IF($B26&lt;&gt;"",VLOOKUP($C26,'Setting (8)'!$C$4:$AC$27,COLUMN(),FALSE),"")</f>
        <v/>
      </c>
    </row>
    <row r="27" spans="2:27">
      <c r="B27" s="132" t="str">
        <f>IF(B26&lt;&gt;"",IF(B26='Initial Setup (8)'!$B$2,"",B26+1),"")</f>
        <v/>
      </c>
      <c r="C27" s="130" t="str">
        <f>IF(B27&lt;&gt;"",VLOOKUP(B27,'Setting (8)'!B$4:AC$27,2,FALSE),"")</f>
        <v/>
      </c>
      <c r="D27" s="133" t="str">
        <f>IF($B27&lt;&gt;"",VLOOKUP($C27,'Setting (8)'!$C$4:$AC$27,COLUMN(),FALSE),"")</f>
        <v/>
      </c>
      <c r="E27" s="133" t="str">
        <f>IF($B27&lt;&gt;"",VLOOKUP($C27,'Setting (8)'!$C$4:$AC$27,COLUMN(),FALSE),"")</f>
        <v/>
      </c>
      <c r="F27" s="133" t="str">
        <f>IF($B27&lt;&gt;"",VLOOKUP($C27,'Setting (8)'!$C$4:$AC$27,COLUMN(),FALSE),"")</f>
        <v/>
      </c>
      <c r="G27" s="133" t="str">
        <f>IF($B27&lt;&gt;"",VLOOKUP($C27,'Setting (8)'!$C$4:$AC$27,COLUMN(),FALSE),"")</f>
        <v/>
      </c>
      <c r="H27" s="133" t="str">
        <f>IF($B27&lt;&gt;"",VLOOKUP($C27,'Setting (8)'!$C$4:$AC$27,COLUMN(),FALSE),"")</f>
        <v/>
      </c>
      <c r="I27" s="133" t="str">
        <f>IF($B27&lt;&gt;"",VLOOKUP($C27,'Setting (8)'!$C$4:$AC$27,COLUMN(),FALSE),"")</f>
        <v/>
      </c>
      <c r="J27" s="133" t="str">
        <f>IF($B27&lt;&gt;"",VLOOKUP($C27,'Setting (8)'!$C$4:$AC$27,COLUMN(),FALSE),"")</f>
        <v/>
      </c>
      <c r="K27" s="134" t="str">
        <f>IF($B27&lt;&gt;"",VLOOKUP($C27,'Setting (8)'!$C$4:$AC$27,COLUMN(),FALSE),"")</f>
        <v/>
      </c>
      <c r="L27" s="133" t="str">
        <f>IF($B27&lt;&gt;"",VLOOKUP($C27,'Setting (8)'!$C$4:$AC$27,COLUMN(),FALSE),"")</f>
        <v/>
      </c>
      <c r="M27" s="133" t="str">
        <f>IF($B27&lt;&gt;"",VLOOKUP($C27,'Setting (8)'!$C$4:$AC$27,COLUMN(),FALSE),"")</f>
        <v/>
      </c>
      <c r="N27" s="133" t="str">
        <f>IF($B27&lt;&gt;"",VLOOKUP($C27,'Setting (8)'!$C$4:$AC$27,COLUMN(),FALSE),"")</f>
        <v/>
      </c>
      <c r="O27" s="133" t="str">
        <f>IF($B27&lt;&gt;"",VLOOKUP($C27,'Setting (8)'!$C$4:$AC$27,COLUMN(),FALSE),"")</f>
        <v/>
      </c>
      <c r="P27" s="133" t="str">
        <f>IF($B27&lt;&gt;"",VLOOKUP($C27,'Setting (8)'!$C$4:$AC$27,COLUMN(),FALSE),"")</f>
        <v/>
      </c>
      <c r="Q27" s="133" t="str">
        <f>IF($B27&lt;&gt;"",VLOOKUP($C27,'Setting (8)'!$C$4:$AC$27,COLUMN(),FALSE),"")</f>
        <v/>
      </c>
      <c r="R27" s="133" t="str">
        <f>IF($B27&lt;&gt;"",VLOOKUP($C27,'Setting (8)'!$C$4:$AC$27,COLUMN(),FALSE),"")</f>
        <v/>
      </c>
      <c r="S27" s="133" t="str">
        <f>IF($B27&lt;&gt;"",VLOOKUP($C27,'Setting (8)'!$C$4:$AC$27,COLUMN(),FALSE),"")</f>
        <v/>
      </c>
      <c r="T27" s="133" t="str">
        <f>IF($B27&lt;&gt;"",VLOOKUP($C27,'Setting (8)'!$C$4:$AC$27,COLUMN(),FALSE),"")</f>
        <v/>
      </c>
      <c r="U27" s="133" t="str">
        <f>IF($B27&lt;&gt;"",VLOOKUP($C27,'Setting (8)'!$C$4:$AC$27,COLUMN(),FALSE),"")</f>
        <v/>
      </c>
      <c r="V27" s="133" t="str">
        <f>IF($B27&lt;&gt;"",VLOOKUP($C27,'Setting (8)'!$C$4:$AC$27,COLUMN(),FALSE),"")</f>
        <v/>
      </c>
      <c r="W27" s="133" t="str">
        <f>IF($B27&lt;&gt;"",VLOOKUP($C27,'Setting (8)'!$C$4:$AC$27,COLUMN(),FALSE),"")</f>
        <v/>
      </c>
      <c r="X27" s="133" t="str">
        <f>IF($B27&lt;&gt;"",VLOOKUP($C27,'Setting (8)'!$C$4:$AC$27,COLUMN(),FALSE),"")</f>
        <v/>
      </c>
      <c r="Y27" s="133" t="str">
        <f>IF($B27&lt;&gt;"",VLOOKUP($C27,'Setting (8)'!$C$4:$AC$27,COLUMN(),FALSE),"")</f>
        <v/>
      </c>
      <c r="Z27" s="133" t="str">
        <f>IF($B27&lt;&gt;"",VLOOKUP($C27,'Setting (8)'!$C$4:$AC$27,COLUMN(),FALSE),"")</f>
        <v/>
      </c>
      <c r="AA27" s="133" t="str">
        <f>IF($B27&lt;&gt;"",VLOOKUP($C27,'Setting (8)'!$C$4:$AC$27,COLUMN(),FALSE),"")</f>
        <v/>
      </c>
    </row>
    <row r="28" spans="2:27">
      <c r="B28" s="132" t="str">
        <f>IF(B27&lt;&gt;"",IF(B27='Initial Setup (8)'!$B$2,"",B27+1),"")</f>
        <v/>
      </c>
      <c r="C28" s="130" t="str">
        <f>IF(B28&lt;&gt;"",VLOOKUP(B28,'Setting (8)'!B$4:AC$27,2,FALSE),"")</f>
        <v/>
      </c>
      <c r="D28" s="133" t="str">
        <f>IF($B28&lt;&gt;"",VLOOKUP($C28,'Setting (8)'!$C$4:$AC$27,COLUMN(),FALSE),"")</f>
        <v/>
      </c>
      <c r="E28" s="133" t="str">
        <f>IF($B28&lt;&gt;"",VLOOKUP($C28,'Setting (8)'!$C$4:$AC$27,COLUMN(),FALSE),"")</f>
        <v/>
      </c>
      <c r="F28" s="133" t="str">
        <f>IF($B28&lt;&gt;"",VLOOKUP($C28,'Setting (8)'!$C$4:$AC$27,COLUMN(),FALSE),"")</f>
        <v/>
      </c>
      <c r="G28" s="133" t="str">
        <f>IF($B28&lt;&gt;"",VLOOKUP($C28,'Setting (8)'!$C$4:$AC$27,COLUMN(),FALSE),"")</f>
        <v/>
      </c>
      <c r="H28" s="133" t="str">
        <f>IF($B28&lt;&gt;"",VLOOKUP($C28,'Setting (8)'!$C$4:$AC$27,COLUMN(),FALSE),"")</f>
        <v/>
      </c>
      <c r="I28" s="133" t="str">
        <f>IF($B28&lt;&gt;"",VLOOKUP($C28,'Setting (8)'!$C$4:$AC$27,COLUMN(),FALSE),"")</f>
        <v/>
      </c>
      <c r="J28" s="133" t="str">
        <f>IF($B28&lt;&gt;"",VLOOKUP($C28,'Setting (8)'!$C$4:$AC$27,COLUMN(),FALSE),"")</f>
        <v/>
      </c>
      <c r="K28" s="134" t="str">
        <f>IF($B28&lt;&gt;"",VLOOKUP($C28,'Setting (8)'!$C$4:$AC$27,COLUMN(),FALSE),"")</f>
        <v/>
      </c>
      <c r="L28" s="133" t="str">
        <f>IF($B28&lt;&gt;"",VLOOKUP($C28,'Setting (8)'!$C$4:$AC$27,COLUMN(),FALSE),"")</f>
        <v/>
      </c>
      <c r="M28" s="133" t="str">
        <f>IF($B28&lt;&gt;"",VLOOKUP($C28,'Setting (8)'!$C$4:$AC$27,COLUMN(),FALSE),"")</f>
        <v/>
      </c>
      <c r="N28" s="133" t="str">
        <f>IF($B28&lt;&gt;"",VLOOKUP($C28,'Setting (8)'!$C$4:$AC$27,COLUMN(),FALSE),"")</f>
        <v/>
      </c>
      <c r="O28" s="133" t="str">
        <f>IF($B28&lt;&gt;"",VLOOKUP($C28,'Setting (8)'!$C$4:$AC$27,COLUMN(),FALSE),"")</f>
        <v/>
      </c>
      <c r="P28" s="133" t="str">
        <f>IF($B28&lt;&gt;"",VLOOKUP($C28,'Setting (8)'!$C$4:$AC$27,COLUMN(),FALSE),"")</f>
        <v/>
      </c>
      <c r="Q28" s="133" t="str">
        <f>IF($B28&lt;&gt;"",VLOOKUP($C28,'Setting (8)'!$C$4:$AC$27,COLUMN(),FALSE),"")</f>
        <v/>
      </c>
      <c r="R28" s="133" t="str">
        <f>IF($B28&lt;&gt;"",VLOOKUP($C28,'Setting (8)'!$C$4:$AC$27,COLUMN(),FALSE),"")</f>
        <v/>
      </c>
      <c r="S28" s="133" t="str">
        <f>IF($B28&lt;&gt;"",VLOOKUP($C28,'Setting (8)'!$C$4:$AC$27,COLUMN(),FALSE),"")</f>
        <v/>
      </c>
      <c r="T28" s="133" t="str">
        <f>IF($B28&lt;&gt;"",VLOOKUP($C28,'Setting (8)'!$C$4:$AC$27,COLUMN(),FALSE),"")</f>
        <v/>
      </c>
      <c r="U28" s="133" t="str">
        <f>IF($B28&lt;&gt;"",VLOOKUP($C28,'Setting (8)'!$C$4:$AC$27,COLUMN(),FALSE),"")</f>
        <v/>
      </c>
      <c r="V28" s="133" t="str">
        <f>IF($B28&lt;&gt;"",VLOOKUP($C28,'Setting (8)'!$C$4:$AC$27,COLUMN(),FALSE),"")</f>
        <v/>
      </c>
      <c r="W28" s="133" t="str">
        <f>IF($B28&lt;&gt;"",VLOOKUP($C28,'Setting (8)'!$C$4:$AC$27,COLUMN(),FALSE),"")</f>
        <v/>
      </c>
      <c r="X28" s="133" t="str">
        <f>IF($B28&lt;&gt;"",VLOOKUP($C28,'Setting (8)'!$C$4:$AC$27,COLUMN(),FALSE),"")</f>
        <v/>
      </c>
      <c r="Y28" s="133" t="str">
        <f>IF($B28&lt;&gt;"",VLOOKUP($C28,'Setting (8)'!$C$4:$AC$27,COLUMN(),FALSE),"")</f>
        <v/>
      </c>
      <c r="Z28" s="133" t="str">
        <f>IF($B28&lt;&gt;"",VLOOKUP($C28,'Setting (8)'!$C$4:$AC$27,COLUMN(),FALSE),"")</f>
        <v/>
      </c>
      <c r="AA28" s="133" t="str">
        <f>IF($B28&lt;&gt;"",VLOOKUP($C28,'Setting (8)'!$C$4:$AC$27,COLUMN(),FALSE),"")</f>
        <v/>
      </c>
    </row>
    <row r="29" spans="2:27">
      <c r="B29" s="132" t="str">
        <f>IF(B28&lt;&gt;"",IF(B28='Initial Setup (8)'!$B$2,"",B28+1),"")</f>
        <v/>
      </c>
      <c r="C29" s="130" t="str">
        <f>IF(B29&lt;&gt;"",VLOOKUP(B29,'Setting (8)'!B$4:AC$27,2,FALSE),"")</f>
        <v/>
      </c>
      <c r="D29" s="133" t="str">
        <f>IF($B29&lt;&gt;"",VLOOKUP($C29,'Setting (8)'!$C$4:$AC$27,COLUMN(),FALSE),"")</f>
        <v/>
      </c>
      <c r="E29" s="133" t="str">
        <f>IF($B29&lt;&gt;"",VLOOKUP($C29,'Setting (8)'!$C$4:$AC$27,COLUMN(),FALSE),"")</f>
        <v/>
      </c>
      <c r="F29" s="133" t="str">
        <f>IF($B29&lt;&gt;"",VLOOKUP($C29,'Setting (8)'!$C$4:$AC$27,COLUMN(),FALSE),"")</f>
        <v/>
      </c>
      <c r="G29" s="133" t="str">
        <f>IF($B29&lt;&gt;"",VLOOKUP($C29,'Setting (8)'!$C$4:$AC$27,COLUMN(),FALSE),"")</f>
        <v/>
      </c>
      <c r="H29" s="133" t="str">
        <f>IF($B29&lt;&gt;"",VLOOKUP($C29,'Setting (8)'!$C$4:$AC$27,COLUMN(),FALSE),"")</f>
        <v/>
      </c>
      <c r="I29" s="133" t="str">
        <f>IF($B29&lt;&gt;"",VLOOKUP($C29,'Setting (8)'!$C$4:$AC$27,COLUMN(),FALSE),"")</f>
        <v/>
      </c>
      <c r="J29" s="133" t="str">
        <f>IF($B29&lt;&gt;"",VLOOKUP($C29,'Setting (8)'!$C$4:$AC$27,COLUMN(),FALSE),"")</f>
        <v/>
      </c>
      <c r="K29" s="134" t="str">
        <f>IF($B29&lt;&gt;"",VLOOKUP($C29,'Setting (8)'!$C$4:$AC$27,COLUMN(),FALSE),"")</f>
        <v/>
      </c>
      <c r="L29" s="133" t="str">
        <f>IF($B29&lt;&gt;"",VLOOKUP($C29,'Setting (8)'!$C$4:$AC$27,COLUMN(),FALSE),"")</f>
        <v/>
      </c>
      <c r="M29" s="133" t="str">
        <f>IF($B29&lt;&gt;"",VLOOKUP($C29,'Setting (8)'!$C$4:$AC$27,COLUMN(),FALSE),"")</f>
        <v/>
      </c>
      <c r="N29" s="133" t="str">
        <f>IF($B29&lt;&gt;"",VLOOKUP($C29,'Setting (8)'!$C$4:$AC$27,COLUMN(),FALSE),"")</f>
        <v/>
      </c>
      <c r="O29" s="133" t="str">
        <f>IF($B29&lt;&gt;"",VLOOKUP($C29,'Setting (8)'!$C$4:$AC$27,COLUMN(),FALSE),"")</f>
        <v/>
      </c>
      <c r="P29" s="133" t="str">
        <f>IF($B29&lt;&gt;"",VLOOKUP($C29,'Setting (8)'!$C$4:$AC$27,COLUMN(),FALSE),"")</f>
        <v/>
      </c>
      <c r="Q29" s="133" t="str">
        <f>IF($B29&lt;&gt;"",VLOOKUP($C29,'Setting (8)'!$C$4:$AC$27,COLUMN(),FALSE),"")</f>
        <v/>
      </c>
      <c r="R29" s="133" t="str">
        <f>IF($B29&lt;&gt;"",VLOOKUP($C29,'Setting (8)'!$C$4:$AC$27,COLUMN(),FALSE),"")</f>
        <v/>
      </c>
      <c r="S29" s="133" t="str">
        <f>IF($B29&lt;&gt;"",VLOOKUP($C29,'Setting (8)'!$C$4:$AC$27,COLUMN(),FALSE),"")</f>
        <v/>
      </c>
      <c r="T29" s="133" t="str">
        <f>IF($B29&lt;&gt;"",VLOOKUP($C29,'Setting (8)'!$C$4:$AC$27,COLUMN(),FALSE),"")</f>
        <v/>
      </c>
      <c r="U29" s="133" t="str">
        <f>IF($B29&lt;&gt;"",VLOOKUP($C29,'Setting (8)'!$C$4:$AC$27,COLUMN(),FALSE),"")</f>
        <v/>
      </c>
      <c r="V29" s="133" t="str">
        <f>IF($B29&lt;&gt;"",VLOOKUP($C29,'Setting (8)'!$C$4:$AC$27,COLUMN(),FALSE),"")</f>
        <v/>
      </c>
      <c r="W29" s="133" t="str">
        <f>IF($B29&lt;&gt;"",VLOOKUP($C29,'Setting (8)'!$C$4:$AC$27,COLUMN(),FALSE),"")</f>
        <v/>
      </c>
      <c r="X29" s="133" t="str">
        <f>IF($B29&lt;&gt;"",VLOOKUP($C29,'Setting (8)'!$C$4:$AC$27,COLUMN(),FALSE),"")</f>
        <v/>
      </c>
      <c r="Y29" s="133" t="str">
        <f>IF($B29&lt;&gt;"",VLOOKUP($C29,'Setting (8)'!$C$4:$AC$27,COLUMN(),FALSE),"")</f>
        <v/>
      </c>
      <c r="Z29" s="133" t="str">
        <f>IF($B29&lt;&gt;"",VLOOKUP($C29,'Setting (8)'!$C$4:$AC$27,COLUMN(),FALSE),"")</f>
        <v/>
      </c>
      <c r="AA29" s="133" t="str">
        <f>IF($B29&lt;&gt;"",VLOOKUP($C29,'Setting (8)'!$C$4:$AC$27,COLUMN(),FALSE),"")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3" priority="1" stopIfTrue="1">
      <formula>$B6&lt;&gt;""</formula>
    </cfRule>
  </conditionalFormatting>
  <conditionalFormatting sqref="B6">
    <cfRule type="expression" dxfId="2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J34" sqref="J34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9</v>
      </c>
      <c r="C4" s="128" t="str">
        <f>IF('Initial Setup (8)'!D3&lt;&gt;"",'Initial Setup (8)'!E3,0)</f>
        <v>BEROE (BUL)</v>
      </c>
      <c r="D4" s="133">
        <f>'Initial Setup (8)'!B2</f>
        <v>9</v>
      </c>
      <c r="E4" s="133">
        <f>COUNTIF('Fixtures and Results (8)'!D:D,'Setting (8)'!C4)+COUNTIF('Fixtures and Results (8)'!G:G,'Setting (8)'!C4)</f>
        <v>9</v>
      </c>
      <c r="F4" s="132">
        <f t="shared" ref="F4:F23" si="1">G4+H4+I4</f>
        <v>4</v>
      </c>
      <c r="G4" s="132">
        <f t="shared" ref="G4:K23" si="2">O4+W4</f>
        <v>0</v>
      </c>
      <c r="H4" s="132">
        <f t="shared" si="2"/>
        <v>1</v>
      </c>
      <c r="I4" s="132">
        <f t="shared" si="2"/>
        <v>3</v>
      </c>
      <c r="J4" s="132">
        <f t="shared" si="2"/>
        <v>1</v>
      </c>
      <c r="K4" s="132">
        <f t="shared" si="2"/>
        <v>5</v>
      </c>
      <c r="L4" s="132">
        <f>IF(D4&lt;1,-100,T4+AB4)</f>
        <v>-4</v>
      </c>
      <c r="M4" s="132">
        <f>U4+AC4-ABS('Deduction (8)'!D3)</f>
        <v>1</v>
      </c>
      <c r="N4" s="132">
        <f t="shared" ref="N4:N23" si="3">O4+P4+Q4</f>
        <v>2</v>
      </c>
      <c r="O4" s="132">
        <f>SUMPRODUCT(('Fixtures and Results (8)'!D$3:D$382='Setting (8)'!C4)*('Fixtures and Results (8)'!E$3:E$382&gt;'Fixtures and Results (8)'!F$3:F$382))</f>
        <v>0</v>
      </c>
      <c r="P4" s="132">
        <f>SUMPRODUCT(('Fixtures and Results (8)'!D$3:D$382='Setting (8)'!C4)*('Fixtures and Results (8)'!E$3:E$382='Fixtures and Results (8)'!F$3:F$382)*('Fixtures and Results (8)'!E$3:E$382&lt;&gt;""))</f>
        <v>1</v>
      </c>
      <c r="Q4" s="132">
        <f>SUMPRODUCT(('Fixtures and Results (8)'!D$3:D$382='Setting (8)'!C4)*('Fixtures and Results (8)'!E$3:E$382&lt;'Fixtures and Results (8)'!F$3:F$382))</f>
        <v>1</v>
      </c>
      <c r="R4" s="132">
        <f>SUMIF('Fixtures and Results (8)'!D$3:D$382,'Setting (8)'!C4,'Fixtures and Results (8)'!E$3:E$382)</f>
        <v>1</v>
      </c>
      <c r="S4" s="132">
        <f>SUMIF('Fixtures and Results (8)'!D$3:D$382,'Setting (8)'!C4,'Fixtures and Results (8)'!F$3:F$382)</f>
        <v>2</v>
      </c>
      <c r="T4" s="132">
        <f t="shared" ref="T4:T23" si="4">R4-S4</f>
        <v>-1</v>
      </c>
      <c r="U4" s="132">
        <f t="shared" ref="U4:U23" si="5">O4*3+P4*1</f>
        <v>1</v>
      </c>
      <c r="V4" s="132">
        <f t="shared" ref="V4:V23" si="6">W4+X4+Y4</f>
        <v>2</v>
      </c>
      <c r="W4" s="132">
        <f>SUMPRODUCT(('Fixtures and Results (8)'!G$3:G$382='Setting (8)'!C4)*('Fixtures and Results (8)'!E$3:E$382&lt;'Fixtures and Results (8)'!F$3:F$382))</f>
        <v>0</v>
      </c>
      <c r="X4" s="132">
        <f>SUMPRODUCT(('Fixtures and Results (8)'!G$3:G$382='Setting (8)'!C4)*('Fixtures and Results (8)'!E$3:E$382='Fixtures and Results (8)'!F$3:F$382)*('Fixtures and Results (8)'!F$3:F$382&lt;&gt;""))</f>
        <v>0</v>
      </c>
      <c r="Y4" s="132">
        <f>SUMPRODUCT(('Fixtures and Results (8)'!G$3:G$382='Setting (8)'!C4)*('Fixtures and Results (8)'!E$3:E$382&gt;'Fixtures and Results (8)'!F$3:F$382))</f>
        <v>2</v>
      </c>
      <c r="Z4" s="132">
        <f>SUMIF('Fixtures and Results (8)'!G$3:G$382,'Setting (8)'!C4,'Fixtures and Results (8)'!F$3:F$382)</f>
        <v>0</v>
      </c>
      <c r="AA4" s="132">
        <f>SUMIF('Fixtures and Results (8)'!G$3:G$382,'Setting (8)'!C4,'Fixtures and Results (8)'!E$3:E$382)</f>
        <v>3</v>
      </c>
      <c r="AB4" s="132">
        <f t="shared" ref="AB4:AB23" si="7">Z4-AA4</f>
        <v>-3</v>
      </c>
      <c r="AC4" s="132">
        <f t="shared" ref="AC4:AC23" si="8">W4*3+X4*1</f>
        <v>0</v>
      </c>
      <c r="AD4" s="132">
        <f>RANK(M4,M$4:M$27)</f>
        <v>9</v>
      </c>
      <c r="AE4" s="132">
        <f>SUMPRODUCT((M$4:M$27=M4)*(L$4:L$27&gt;L4))</f>
        <v>0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7</v>
      </c>
      <c r="C5" s="128" t="str">
        <f>IF('Initial Setup (8)'!D4&lt;&gt;"",'Initial Setup (8)'!E4,0)</f>
        <v>BUCASPOR (TUR)</v>
      </c>
      <c r="D5" s="136">
        <f>D4-1</f>
        <v>8</v>
      </c>
      <c r="E5" s="133">
        <f>COUNTIF('Fixtures and Results (8)'!D:D,'Setting (8)'!C5)+COUNTIF('Fixtures and Results (8)'!G:G,'Setting (8)'!C5)</f>
        <v>9</v>
      </c>
      <c r="F5" s="132">
        <f t="shared" si="1"/>
        <v>4</v>
      </c>
      <c r="G5" s="132">
        <f t="shared" si="2"/>
        <v>1</v>
      </c>
      <c r="H5" s="132">
        <f t="shared" si="2"/>
        <v>1</v>
      </c>
      <c r="I5" s="132">
        <f t="shared" si="2"/>
        <v>2</v>
      </c>
      <c r="J5" s="132">
        <f t="shared" si="2"/>
        <v>1</v>
      </c>
      <c r="K5" s="132">
        <f t="shared" si="2"/>
        <v>4</v>
      </c>
      <c r="L5" s="132">
        <f t="shared" ref="L5:L27" si="9">IF(D5&lt;1,-100,T5+AB5)</f>
        <v>-3</v>
      </c>
      <c r="M5" s="132">
        <f>U5+AC5-ABS('Deduction (8)'!D4)</f>
        <v>4</v>
      </c>
      <c r="N5" s="132">
        <f t="shared" si="3"/>
        <v>2</v>
      </c>
      <c r="O5" s="132">
        <f>SUMPRODUCT(('Fixtures and Results (8)'!D$3:D$382='Setting (8)'!C5)*('Fixtures and Results (8)'!E$3:E$382&gt;'Fixtures and Results (8)'!F$3:F$382))</f>
        <v>1</v>
      </c>
      <c r="P5" s="132">
        <f>SUMPRODUCT(('Fixtures and Results (8)'!D$3:D$382='Setting (8)'!C5)*('Fixtures and Results (8)'!E$3:E$382='Fixtures and Results (8)'!F$3:F$382)*('Fixtures and Results (8)'!E$3:E$382&lt;&gt;""))</f>
        <v>0</v>
      </c>
      <c r="Q5" s="132">
        <f>SUMPRODUCT(('Fixtures and Results (8)'!D$3:D$382='Setting (8)'!C5)*('Fixtures and Results (8)'!E$3:E$382&lt;'Fixtures and Results (8)'!F$3:F$382))</f>
        <v>1</v>
      </c>
      <c r="R5" s="132">
        <f>SUMIF('Fixtures and Results (8)'!D$3:D$382,'Setting (8)'!C5,'Fixtures and Results (8)'!E$3:E$382)</f>
        <v>1</v>
      </c>
      <c r="S5" s="132">
        <f>SUMIF('Fixtures and Results (8)'!D$3:D$382,'Setting (8)'!C5,'Fixtures and Results (8)'!F$3:F$382)</f>
        <v>2</v>
      </c>
      <c r="T5" s="132">
        <f t="shared" si="4"/>
        <v>-1</v>
      </c>
      <c r="U5" s="132">
        <f t="shared" si="5"/>
        <v>3</v>
      </c>
      <c r="V5" s="132">
        <f t="shared" si="6"/>
        <v>2</v>
      </c>
      <c r="W5" s="132">
        <f>SUMPRODUCT(('Fixtures and Results (8)'!G$3:G$382='Setting (8)'!C5)*('Fixtures and Results (8)'!E$3:E$382&lt;'Fixtures and Results (8)'!F$3:F$382))</f>
        <v>0</v>
      </c>
      <c r="X5" s="132">
        <f>SUMPRODUCT(('Fixtures and Results (8)'!G$3:G$382='Setting (8)'!C5)*('Fixtures and Results (8)'!E$3:E$382='Fixtures and Results (8)'!F$3:F$382)*('Fixtures and Results (8)'!F$3:F$382&lt;&gt;""))</f>
        <v>1</v>
      </c>
      <c r="Y5" s="132">
        <f>SUMPRODUCT(('Fixtures and Results (8)'!G$3:G$382='Setting (8)'!C5)*('Fixtures and Results (8)'!E$3:E$382&gt;'Fixtures and Results (8)'!F$3:F$382))</f>
        <v>1</v>
      </c>
      <c r="Z5" s="132">
        <f>SUMIF('Fixtures and Results (8)'!G$3:G$382,'Setting (8)'!C5,'Fixtures and Results (8)'!F$3:F$382)</f>
        <v>0</v>
      </c>
      <c r="AA5" s="132">
        <f>SUMIF('Fixtures and Results (8)'!G$3:G$382,'Setting (8)'!C5,'Fixtures and Results (8)'!E$3:E$382)</f>
        <v>2</v>
      </c>
      <c r="AB5" s="132">
        <f t="shared" si="7"/>
        <v>-2</v>
      </c>
      <c r="AC5" s="132">
        <f t="shared" si="8"/>
        <v>1</v>
      </c>
      <c r="AD5" s="132">
        <f t="shared" ref="AD5:AD27" si="10">RANK(M5,M$4:M$27)</f>
        <v>4</v>
      </c>
      <c r="AE5" s="132">
        <f t="shared" ref="AE5:AE27" si="11">SUMPRODUCT((M$4:M$27=M5)*(L$4:L$27&gt;L5))</f>
        <v>3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2</v>
      </c>
      <c r="C6" s="128" t="str">
        <f>IF('Initial Setup (8)'!D5&lt;&gt;"",'Initial Setup (8)'!E5,0)</f>
        <v>DINAMO ZAGREB (CRO)</v>
      </c>
      <c r="D6" s="136">
        <f t="shared" ref="D6:D27" si="14">D5-1</f>
        <v>7</v>
      </c>
      <c r="E6" s="133">
        <f>COUNTIF('Fixtures and Results (8)'!D:D,'Setting (8)'!C6)+COUNTIF('Fixtures and Results (8)'!G:G,'Setting (8)'!C6)</f>
        <v>9</v>
      </c>
      <c r="F6" s="132">
        <f t="shared" si="1"/>
        <v>4</v>
      </c>
      <c r="G6" s="132">
        <f t="shared" si="2"/>
        <v>2</v>
      </c>
      <c r="H6" s="132">
        <f t="shared" si="2"/>
        <v>2</v>
      </c>
      <c r="I6" s="132">
        <f t="shared" si="2"/>
        <v>0</v>
      </c>
      <c r="J6" s="132">
        <f t="shared" si="2"/>
        <v>3</v>
      </c>
      <c r="K6" s="132">
        <f t="shared" si="2"/>
        <v>0</v>
      </c>
      <c r="L6" s="132">
        <f t="shared" si="9"/>
        <v>3</v>
      </c>
      <c r="M6" s="132">
        <f>U6+AC6-ABS('Deduction (8)'!D5)</f>
        <v>8</v>
      </c>
      <c r="N6" s="132">
        <f t="shared" si="3"/>
        <v>2</v>
      </c>
      <c r="O6" s="132">
        <f>SUMPRODUCT(('Fixtures and Results (8)'!D$3:D$382='Setting (8)'!C6)*('Fixtures and Results (8)'!E$3:E$382&gt;'Fixtures and Results (8)'!F$3:F$382))</f>
        <v>1</v>
      </c>
      <c r="P6" s="132">
        <f>SUMPRODUCT(('Fixtures and Results (8)'!D$3:D$382='Setting (8)'!C6)*('Fixtures and Results (8)'!E$3:E$382='Fixtures and Results (8)'!F$3:F$382)*('Fixtures and Results (8)'!E$3:E$382&lt;&gt;""))</f>
        <v>1</v>
      </c>
      <c r="Q6" s="132">
        <f>SUMPRODUCT(('Fixtures and Results (8)'!D$3:D$382='Setting (8)'!C6)*('Fixtures and Results (8)'!E$3:E$382&lt;'Fixtures and Results (8)'!F$3:F$382))</f>
        <v>0</v>
      </c>
      <c r="R6" s="132">
        <f>SUMIF('Fixtures and Results (8)'!D$3:D$382,'Setting (8)'!C6,'Fixtures and Results (8)'!E$3:E$382)</f>
        <v>1</v>
      </c>
      <c r="S6" s="132">
        <f>SUMIF('Fixtures and Results (8)'!D$3:D$382,'Setting (8)'!C6,'Fixtures and Results (8)'!F$3:F$382)</f>
        <v>0</v>
      </c>
      <c r="T6" s="132">
        <f t="shared" si="4"/>
        <v>1</v>
      </c>
      <c r="U6" s="132">
        <f t="shared" si="5"/>
        <v>4</v>
      </c>
      <c r="V6" s="132">
        <f t="shared" si="6"/>
        <v>2</v>
      </c>
      <c r="W6" s="132">
        <f>SUMPRODUCT(('Fixtures and Results (8)'!G$3:G$382='Setting (8)'!C6)*('Fixtures and Results (8)'!E$3:E$382&lt;'Fixtures and Results (8)'!F$3:F$382))</f>
        <v>1</v>
      </c>
      <c r="X6" s="132">
        <f>SUMPRODUCT(('Fixtures and Results (8)'!G$3:G$382='Setting (8)'!C6)*('Fixtures and Results (8)'!E$3:E$382='Fixtures and Results (8)'!F$3:F$382)*('Fixtures and Results (8)'!F$3:F$382&lt;&gt;""))</f>
        <v>1</v>
      </c>
      <c r="Y6" s="132">
        <f>SUMPRODUCT(('Fixtures and Results (8)'!G$3:G$382='Setting (8)'!C6)*('Fixtures and Results (8)'!E$3:E$382&gt;'Fixtures and Results (8)'!F$3:F$382))</f>
        <v>0</v>
      </c>
      <c r="Z6" s="132">
        <f>SUMIF('Fixtures and Results (8)'!G$3:G$382,'Setting (8)'!C6,'Fixtures and Results (8)'!F$3:F$382)</f>
        <v>2</v>
      </c>
      <c r="AA6" s="132">
        <f>SUMIF('Fixtures and Results (8)'!G$3:G$382,'Setting (8)'!C6,'Fixtures and Results (8)'!E$3:E$382)</f>
        <v>0</v>
      </c>
      <c r="AB6" s="132">
        <f t="shared" si="7"/>
        <v>2</v>
      </c>
      <c r="AC6" s="132">
        <f t="shared" si="8"/>
        <v>4</v>
      </c>
      <c r="AD6" s="132">
        <f t="shared" si="10"/>
        <v>2</v>
      </c>
      <c r="AE6" s="132">
        <f t="shared" si="11"/>
        <v>0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1</v>
      </c>
      <c r="C7" s="128" t="str">
        <f>IF('Initial Setup (8)'!D6&lt;&gt;"",'Initial Setup (8)'!E6,0)</f>
        <v>KRASNODAR (RUS)</v>
      </c>
      <c r="D7" s="136">
        <f t="shared" si="14"/>
        <v>6</v>
      </c>
      <c r="E7" s="133">
        <f>COUNTIF('Fixtures and Results (8)'!D:D,'Setting (8)'!C7)+COUNTIF('Fixtures and Results (8)'!G:G,'Setting (8)'!C7)</f>
        <v>9</v>
      </c>
      <c r="F7" s="132">
        <f t="shared" si="1"/>
        <v>4</v>
      </c>
      <c r="G7" s="132">
        <f t="shared" si="2"/>
        <v>3</v>
      </c>
      <c r="H7" s="132">
        <f t="shared" si="2"/>
        <v>1</v>
      </c>
      <c r="I7" s="132">
        <f t="shared" si="2"/>
        <v>0</v>
      </c>
      <c r="J7" s="132">
        <f t="shared" si="2"/>
        <v>4</v>
      </c>
      <c r="K7" s="132">
        <f t="shared" si="2"/>
        <v>0</v>
      </c>
      <c r="L7" s="132">
        <f t="shared" si="9"/>
        <v>4</v>
      </c>
      <c r="M7" s="132">
        <f>U7+AC7-ABS('Deduction (8)'!D6)</f>
        <v>10</v>
      </c>
      <c r="N7" s="132">
        <f t="shared" si="3"/>
        <v>2</v>
      </c>
      <c r="O7" s="132">
        <f>SUMPRODUCT(('Fixtures and Results (8)'!D$3:D$382='Setting (8)'!C7)*('Fixtures and Results (8)'!E$3:E$382&gt;'Fixtures and Results (8)'!F$3:F$382))</f>
        <v>2</v>
      </c>
      <c r="P7" s="132">
        <f>SUMPRODUCT(('Fixtures and Results (8)'!D$3:D$382='Setting (8)'!C7)*('Fixtures and Results (8)'!E$3:E$382='Fixtures and Results (8)'!F$3:F$382)*('Fixtures and Results (8)'!E$3:E$382&lt;&gt;""))</f>
        <v>0</v>
      </c>
      <c r="Q7" s="132">
        <f>SUMPRODUCT(('Fixtures and Results (8)'!D$3:D$382='Setting (8)'!C7)*('Fixtures and Results (8)'!E$3:E$382&lt;'Fixtures and Results (8)'!F$3:F$382))</f>
        <v>0</v>
      </c>
      <c r="R7" s="132">
        <f>SUMIF('Fixtures and Results (8)'!D$3:D$382,'Setting (8)'!C7,'Fixtures and Results (8)'!E$3:E$382)</f>
        <v>3</v>
      </c>
      <c r="S7" s="132">
        <f>SUMIF('Fixtures and Results (8)'!D$3:D$382,'Setting (8)'!C7,'Fixtures and Results (8)'!F$3:F$382)</f>
        <v>0</v>
      </c>
      <c r="T7" s="132">
        <f t="shared" si="4"/>
        <v>3</v>
      </c>
      <c r="U7" s="132">
        <f t="shared" si="5"/>
        <v>6</v>
      </c>
      <c r="V7" s="132">
        <f t="shared" si="6"/>
        <v>2</v>
      </c>
      <c r="W7" s="132">
        <f>SUMPRODUCT(('Fixtures and Results (8)'!G$3:G$382='Setting (8)'!C7)*('Fixtures and Results (8)'!E$3:E$382&lt;'Fixtures and Results (8)'!F$3:F$382))</f>
        <v>1</v>
      </c>
      <c r="X7" s="132">
        <f>SUMPRODUCT(('Fixtures and Results (8)'!G$3:G$382='Setting (8)'!C7)*('Fixtures and Results (8)'!E$3:E$382='Fixtures and Results (8)'!F$3:F$382)*('Fixtures and Results (8)'!F$3:F$382&lt;&gt;""))</f>
        <v>1</v>
      </c>
      <c r="Y7" s="132">
        <f>SUMPRODUCT(('Fixtures and Results (8)'!G$3:G$382='Setting (8)'!C7)*('Fixtures and Results (8)'!E$3:E$382&gt;'Fixtures and Results (8)'!F$3:F$382))</f>
        <v>0</v>
      </c>
      <c r="Z7" s="132">
        <f>SUMIF('Fixtures and Results (8)'!G$3:G$382,'Setting (8)'!C7,'Fixtures and Results (8)'!F$3:F$382)</f>
        <v>1</v>
      </c>
      <c r="AA7" s="132">
        <f>SUMIF('Fixtures and Results (8)'!G$3:G$382,'Setting (8)'!C7,'Fixtures and Results (8)'!E$3:E$382)</f>
        <v>0</v>
      </c>
      <c r="AB7" s="132">
        <f t="shared" si="7"/>
        <v>1</v>
      </c>
      <c r="AC7" s="132">
        <f t="shared" si="8"/>
        <v>4</v>
      </c>
      <c r="AD7" s="132">
        <f t="shared" si="10"/>
        <v>1</v>
      </c>
      <c r="AE7" s="132">
        <f t="shared" si="11"/>
        <v>0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4</v>
      </c>
      <c r="C8" s="128" t="str">
        <f>IF('Initial Setup (8)'!D7&lt;&gt;"",'Initial Setup (8)'!E7,0)</f>
        <v>LAZIO (ITA)</v>
      </c>
      <c r="D8" s="136">
        <f t="shared" si="14"/>
        <v>5</v>
      </c>
      <c r="E8" s="133">
        <f>COUNTIF('Fixtures and Results (8)'!D:D,'Setting (8)'!C8)+COUNTIF('Fixtures and Results (8)'!G:G,'Setting (8)'!C8)</f>
        <v>9</v>
      </c>
      <c r="F8" s="132">
        <f t="shared" si="1"/>
        <v>4</v>
      </c>
      <c r="G8" s="132">
        <f t="shared" si="2"/>
        <v>1</v>
      </c>
      <c r="H8" s="132">
        <f t="shared" si="2"/>
        <v>1</v>
      </c>
      <c r="I8" s="132">
        <f t="shared" si="2"/>
        <v>2</v>
      </c>
      <c r="J8" s="132">
        <f t="shared" si="2"/>
        <v>3</v>
      </c>
      <c r="K8" s="132">
        <f t="shared" si="2"/>
        <v>3</v>
      </c>
      <c r="L8" s="132">
        <f t="shared" si="9"/>
        <v>0</v>
      </c>
      <c r="M8" s="132">
        <f>U8+AC8-ABS('Deduction (8)'!D7)</f>
        <v>4</v>
      </c>
      <c r="N8" s="132">
        <f t="shared" si="3"/>
        <v>2</v>
      </c>
      <c r="O8" s="132">
        <f>SUMPRODUCT(('Fixtures and Results (8)'!D$3:D$382='Setting (8)'!C8)*('Fixtures and Results (8)'!E$3:E$382&gt;'Fixtures and Results (8)'!F$3:F$382))</f>
        <v>1</v>
      </c>
      <c r="P8" s="132">
        <f>SUMPRODUCT(('Fixtures and Results (8)'!D$3:D$382='Setting (8)'!C8)*('Fixtures and Results (8)'!E$3:E$382='Fixtures and Results (8)'!F$3:F$382)*('Fixtures and Results (8)'!E$3:E$382&lt;&gt;""))</f>
        <v>1</v>
      </c>
      <c r="Q8" s="132">
        <f>SUMPRODUCT(('Fixtures and Results (8)'!D$3:D$382='Setting (8)'!C8)*('Fixtures and Results (8)'!E$3:E$382&lt;'Fixtures and Results (8)'!F$3:F$382))</f>
        <v>0</v>
      </c>
      <c r="R8" s="132">
        <f>SUMIF('Fixtures and Results (8)'!D$3:D$382,'Setting (8)'!C8,'Fixtures and Results (8)'!E$3:E$382)</f>
        <v>3</v>
      </c>
      <c r="S8" s="132">
        <f>SUMIF('Fixtures and Results (8)'!D$3:D$382,'Setting (8)'!C8,'Fixtures and Results (8)'!F$3:F$382)</f>
        <v>1</v>
      </c>
      <c r="T8" s="132">
        <f t="shared" si="4"/>
        <v>2</v>
      </c>
      <c r="U8" s="132">
        <f t="shared" si="5"/>
        <v>4</v>
      </c>
      <c r="V8" s="132">
        <f t="shared" si="6"/>
        <v>2</v>
      </c>
      <c r="W8" s="132">
        <f>SUMPRODUCT(('Fixtures and Results (8)'!G$3:G$382='Setting (8)'!C8)*('Fixtures and Results (8)'!E$3:E$382&lt;'Fixtures and Results (8)'!F$3:F$382))</f>
        <v>0</v>
      </c>
      <c r="X8" s="132">
        <f>SUMPRODUCT(('Fixtures and Results (8)'!G$3:G$382='Setting (8)'!C8)*('Fixtures and Results (8)'!E$3:E$382='Fixtures and Results (8)'!F$3:F$382)*('Fixtures and Results (8)'!F$3:F$382&lt;&gt;""))</f>
        <v>0</v>
      </c>
      <c r="Y8" s="132">
        <f>SUMPRODUCT(('Fixtures and Results (8)'!G$3:G$382='Setting (8)'!C8)*('Fixtures and Results (8)'!E$3:E$382&gt;'Fixtures and Results (8)'!F$3:F$382))</f>
        <v>2</v>
      </c>
      <c r="Z8" s="132">
        <f>SUMIF('Fixtures and Results (8)'!G$3:G$382,'Setting (8)'!C8,'Fixtures and Results (8)'!F$3:F$382)</f>
        <v>0</v>
      </c>
      <c r="AA8" s="132">
        <f>SUMIF('Fixtures and Results (8)'!G$3:G$382,'Setting (8)'!C8,'Fixtures and Results (8)'!E$3:E$382)</f>
        <v>2</v>
      </c>
      <c r="AB8" s="132">
        <f t="shared" si="7"/>
        <v>-2</v>
      </c>
      <c r="AC8" s="132">
        <f t="shared" si="8"/>
        <v>0</v>
      </c>
      <c r="AD8" s="132">
        <f t="shared" si="10"/>
        <v>4</v>
      </c>
      <c r="AE8" s="132">
        <f t="shared" si="11"/>
        <v>0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5</v>
      </c>
      <c r="C9" s="128" t="str">
        <f>IF('Initial Setup (8)'!D8&lt;&gt;"",'Initial Setup (8)'!E8,0)</f>
        <v>MIDTJYLLAND (DEN)</v>
      </c>
      <c r="D9" s="136">
        <f t="shared" si="14"/>
        <v>4</v>
      </c>
      <c r="E9" s="133">
        <f>COUNTIF('Fixtures and Results (8)'!D:D,'Setting (8)'!C9)+COUNTIF('Fixtures and Results (8)'!G:G,'Setting (8)'!C9)</f>
        <v>9</v>
      </c>
      <c r="F9" s="132">
        <f t="shared" si="1"/>
        <v>3</v>
      </c>
      <c r="G9" s="132">
        <f t="shared" si="2"/>
        <v>1</v>
      </c>
      <c r="H9" s="132">
        <f t="shared" si="2"/>
        <v>1</v>
      </c>
      <c r="I9" s="132">
        <f t="shared" si="2"/>
        <v>1</v>
      </c>
      <c r="J9" s="132">
        <f t="shared" si="2"/>
        <v>2</v>
      </c>
      <c r="K9" s="132">
        <f t="shared" si="2"/>
        <v>2</v>
      </c>
      <c r="L9" s="132">
        <f t="shared" si="9"/>
        <v>0</v>
      </c>
      <c r="M9" s="132">
        <f>U9+AC9-ABS('Deduction (8)'!D8)</f>
        <v>4</v>
      </c>
      <c r="N9" s="132">
        <f t="shared" si="3"/>
        <v>2</v>
      </c>
      <c r="O9" s="132">
        <f>SUMPRODUCT(('Fixtures and Results (8)'!D$3:D$382='Setting (8)'!C9)*('Fixtures and Results (8)'!E$3:E$382&gt;'Fixtures and Results (8)'!F$3:F$382))</f>
        <v>0</v>
      </c>
      <c r="P9" s="132">
        <f>SUMPRODUCT(('Fixtures and Results (8)'!D$3:D$382='Setting (8)'!C9)*('Fixtures and Results (8)'!E$3:E$382='Fixtures and Results (8)'!F$3:F$382)*('Fixtures and Results (8)'!E$3:E$382&lt;&gt;""))</f>
        <v>1</v>
      </c>
      <c r="Q9" s="132">
        <f>SUMPRODUCT(('Fixtures and Results (8)'!D$3:D$382='Setting (8)'!C9)*('Fixtures and Results (8)'!E$3:E$382&lt;'Fixtures and Results (8)'!F$3:F$382))</f>
        <v>1</v>
      </c>
      <c r="R9" s="132">
        <f>SUMIF('Fixtures and Results (8)'!D$3:D$382,'Setting (8)'!C9,'Fixtures and Results (8)'!E$3:E$382)</f>
        <v>0</v>
      </c>
      <c r="S9" s="132">
        <f>SUMIF('Fixtures and Results (8)'!D$3:D$382,'Setting (8)'!C9,'Fixtures and Results (8)'!F$3:F$382)</f>
        <v>1</v>
      </c>
      <c r="T9" s="132">
        <f t="shared" si="4"/>
        <v>-1</v>
      </c>
      <c r="U9" s="132">
        <f t="shared" si="5"/>
        <v>1</v>
      </c>
      <c r="V9" s="132">
        <f t="shared" si="6"/>
        <v>1</v>
      </c>
      <c r="W9" s="132">
        <f>SUMPRODUCT(('Fixtures and Results (8)'!G$3:G$382='Setting (8)'!C9)*('Fixtures and Results (8)'!E$3:E$382&lt;'Fixtures and Results (8)'!F$3:F$382))</f>
        <v>1</v>
      </c>
      <c r="X9" s="132">
        <f>SUMPRODUCT(('Fixtures and Results (8)'!G$3:G$382='Setting (8)'!C9)*('Fixtures and Results (8)'!E$3:E$382='Fixtures and Results (8)'!F$3:F$382)*('Fixtures and Results (8)'!F$3:F$382&lt;&gt;""))</f>
        <v>0</v>
      </c>
      <c r="Y9" s="132">
        <f>SUMPRODUCT(('Fixtures and Results (8)'!G$3:G$382='Setting (8)'!C9)*('Fixtures and Results (8)'!E$3:E$382&gt;'Fixtures and Results (8)'!F$3:F$382))</f>
        <v>0</v>
      </c>
      <c r="Z9" s="132">
        <f>SUMIF('Fixtures and Results (8)'!G$3:G$382,'Setting (8)'!C9,'Fixtures and Results (8)'!F$3:F$382)</f>
        <v>2</v>
      </c>
      <c r="AA9" s="132">
        <f>SUMIF('Fixtures and Results (8)'!G$3:G$382,'Setting (8)'!C9,'Fixtures and Results (8)'!E$3:E$382)</f>
        <v>1</v>
      </c>
      <c r="AB9" s="132">
        <f t="shared" si="7"/>
        <v>1</v>
      </c>
      <c r="AC9" s="132">
        <f t="shared" si="8"/>
        <v>3</v>
      </c>
      <c r="AD9" s="132">
        <f t="shared" si="10"/>
        <v>4</v>
      </c>
      <c r="AE9" s="132">
        <f t="shared" si="11"/>
        <v>0</v>
      </c>
      <c r="AF9" s="132">
        <f t="shared" si="12"/>
        <v>1</v>
      </c>
      <c r="AG9" s="132">
        <f t="shared" si="13"/>
        <v>0</v>
      </c>
    </row>
    <row r="10" spans="2:33">
      <c r="B10" s="128">
        <f t="shared" si="0"/>
        <v>8</v>
      </c>
      <c r="C10" s="128" t="str">
        <f>IF('Initial Setup (8)'!D9&lt;&gt;"",'Initial Setup (8)'!E9,0)</f>
        <v>MONACO (FRA)</v>
      </c>
      <c r="D10" s="136">
        <f t="shared" si="14"/>
        <v>3</v>
      </c>
      <c r="E10" s="133">
        <f>COUNTIF('Fixtures and Results (8)'!D:D,'Setting (8)'!C10)+COUNTIF('Fixtures and Results (8)'!G:G,'Setting (8)'!C10)</f>
        <v>9</v>
      </c>
      <c r="F10" s="132">
        <f t="shared" si="1"/>
        <v>3</v>
      </c>
      <c r="G10" s="132">
        <f t="shared" si="2"/>
        <v>0</v>
      </c>
      <c r="H10" s="132">
        <f t="shared" si="2"/>
        <v>2</v>
      </c>
      <c r="I10" s="132">
        <f t="shared" si="2"/>
        <v>1</v>
      </c>
      <c r="J10" s="132">
        <f t="shared" si="2"/>
        <v>2</v>
      </c>
      <c r="K10" s="132">
        <f t="shared" si="2"/>
        <v>3</v>
      </c>
      <c r="L10" s="132">
        <f t="shared" si="9"/>
        <v>-1</v>
      </c>
      <c r="M10" s="132">
        <f>U10+AC10-ABS('Deduction (8)'!D9)</f>
        <v>2</v>
      </c>
      <c r="N10" s="132">
        <f t="shared" si="3"/>
        <v>1</v>
      </c>
      <c r="O10" s="132">
        <f>SUMPRODUCT(('Fixtures and Results (8)'!D$3:D$382='Setting (8)'!C10)*('Fixtures and Results (8)'!E$3:E$382&gt;'Fixtures and Results (8)'!F$3:F$382))</f>
        <v>0</v>
      </c>
      <c r="P10" s="132">
        <f>SUMPRODUCT(('Fixtures and Results (8)'!D$3:D$382='Setting (8)'!C10)*('Fixtures and Results (8)'!E$3:E$382='Fixtures and Results (8)'!F$3:F$382)*('Fixtures and Results (8)'!E$3:E$382&lt;&gt;""))</f>
        <v>1</v>
      </c>
      <c r="Q10" s="132">
        <f>SUMPRODUCT(('Fixtures and Results (8)'!D$3:D$382='Setting (8)'!C10)*('Fixtures and Results (8)'!E$3:E$382&lt;'Fixtures and Results (8)'!F$3:F$382))</f>
        <v>0</v>
      </c>
      <c r="R10" s="132">
        <f>SUMIF('Fixtures and Results (8)'!D$3:D$382,'Setting (8)'!C10,'Fixtures and Results (8)'!E$3:E$382)</f>
        <v>1</v>
      </c>
      <c r="S10" s="132">
        <f>SUMIF('Fixtures and Results (8)'!D$3:D$382,'Setting (8)'!C10,'Fixtures and Results (8)'!F$3:F$382)</f>
        <v>1</v>
      </c>
      <c r="T10" s="132">
        <f t="shared" si="4"/>
        <v>0</v>
      </c>
      <c r="U10" s="132">
        <f t="shared" si="5"/>
        <v>1</v>
      </c>
      <c r="V10" s="132">
        <f t="shared" si="6"/>
        <v>2</v>
      </c>
      <c r="W10" s="132">
        <f>SUMPRODUCT(('Fixtures and Results (8)'!G$3:G$382='Setting (8)'!C10)*('Fixtures and Results (8)'!E$3:E$382&lt;'Fixtures and Results (8)'!F$3:F$382))</f>
        <v>0</v>
      </c>
      <c r="X10" s="132">
        <f>SUMPRODUCT(('Fixtures and Results (8)'!G$3:G$382='Setting (8)'!C10)*('Fixtures and Results (8)'!E$3:E$382='Fixtures and Results (8)'!F$3:F$382)*('Fixtures and Results (8)'!F$3:F$382&lt;&gt;""))</f>
        <v>1</v>
      </c>
      <c r="Y10" s="132">
        <f>SUMPRODUCT(('Fixtures and Results (8)'!G$3:G$382='Setting (8)'!C10)*('Fixtures and Results (8)'!E$3:E$382&gt;'Fixtures and Results (8)'!F$3:F$382))</f>
        <v>1</v>
      </c>
      <c r="Z10" s="132">
        <f>SUMIF('Fixtures and Results (8)'!G$3:G$382,'Setting (8)'!C10,'Fixtures and Results (8)'!F$3:F$382)</f>
        <v>1</v>
      </c>
      <c r="AA10" s="132">
        <f>SUMIF('Fixtures and Results (8)'!G$3:G$382,'Setting (8)'!C10,'Fixtures and Results (8)'!E$3:E$382)</f>
        <v>2</v>
      </c>
      <c r="AB10" s="132">
        <f t="shared" si="7"/>
        <v>-1</v>
      </c>
      <c r="AC10" s="132">
        <f t="shared" si="8"/>
        <v>1</v>
      </c>
      <c r="AD10" s="132">
        <f t="shared" si="10"/>
        <v>8</v>
      </c>
      <c r="AE10" s="132">
        <f t="shared" si="11"/>
        <v>0</v>
      </c>
      <c r="AF10" s="132">
        <f t="shared" si="12"/>
        <v>0</v>
      </c>
      <c r="AG10" s="132">
        <f t="shared" si="13"/>
        <v>0</v>
      </c>
    </row>
    <row r="11" spans="2:33">
      <c r="B11" s="128">
        <f t="shared" si="0"/>
        <v>3</v>
      </c>
      <c r="C11" s="128" t="str">
        <f>IF('Initial Setup (8)'!D10&lt;&gt;"",'Initial Setup (8)'!E10,0)</f>
        <v>SİVASSPOR (TUR)</v>
      </c>
      <c r="D11" s="136">
        <f t="shared" si="14"/>
        <v>2</v>
      </c>
      <c r="E11" s="133">
        <f>COUNTIF('Fixtures and Results (8)'!D:D,'Setting (8)'!C11)+COUNTIF('Fixtures and Results (8)'!G:G,'Setting (8)'!C11)</f>
        <v>9</v>
      </c>
      <c r="F11" s="132">
        <f t="shared" si="1"/>
        <v>3</v>
      </c>
      <c r="G11" s="132">
        <f t="shared" si="2"/>
        <v>2</v>
      </c>
      <c r="H11" s="132">
        <f t="shared" si="2"/>
        <v>0</v>
      </c>
      <c r="I11" s="132">
        <f t="shared" si="2"/>
        <v>1</v>
      </c>
      <c r="J11" s="132">
        <f t="shared" si="2"/>
        <v>2</v>
      </c>
      <c r="K11" s="132">
        <f t="shared" si="2"/>
        <v>1</v>
      </c>
      <c r="L11" s="132">
        <f t="shared" si="9"/>
        <v>1</v>
      </c>
      <c r="M11" s="132">
        <f>U11+AC11-ABS('Deduction (8)'!D10)</f>
        <v>6</v>
      </c>
      <c r="N11" s="132">
        <f t="shared" si="3"/>
        <v>2</v>
      </c>
      <c r="O11" s="132">
        <f>SUMPRODUCT(('Fixtures and Results (8)'!D$3:D$382='Setting (8)'!C11)*('Fixtures and Results (8)'!E$3:E$382&gt;'Fixtures and Results (8)'!F$3:F$382))</f>
        <v>1</v>
      </c>
      <c r="P11" s="132">
        <f>SUMPRODUCT(('Fixtures and Results (8)'!D$3:D$382='Setting (8)'!C11)*('Fixtures and Results (8)'!E$3:E$382='Fixtures and Results (8)'!F$3:F$382)*('Fixtures and Results (8)'!E$3:E$382&lt;&gt;""))</f>
        <v>0</v>
      </c>
      <c r="Q11" s="132">
        <f>SUMPRODUCT(('Fixtures and Results (8)'!D$3:D$382='Setting (8)'!C11)*('Fixtures and Results (8)'!E$3:E$382&lt;'Fixtures and Results (8)'!F$3:F$382))</f>
        <v>1</v>
      </c>
      <c r="R11" s="132">
        <f>SUMIF('Fixtures and Results (8)'!D$3:D$382,'Setting (8)'!C11,'Fixtures and Results (8)'!E$3:E$382)</f>
        <v>1</v>
      </c>
      <c r="S11" s="132">
        <f>SUMIF('Fixtures and Results (8)'!D$3:D$382,'Setting (8)'!C11,'Fixtures and Results (8)'!F$3:F$382)</f>
        <v>1</v>
      </c>
      <c r="T11" s="132">
        <f t="shared" si="4"/>
        <v>0</v>
      </c>
      <c r="U11" s="132">
        <f t="shared" si="5"/>
        <v>3</v>
      </c>
      <c r="V11" s="132">
        <f t="shared" si="6"/>
        <v>1</v>
      </c>
      <c r="W11" s="132">
        <f>SUMPRODUCT(('Fixtures and Results (8)'!G$3:G$382='Setting (8)'!C11)*('Fixtures and Results (8)'!E$3:E$382&lt;'Fixtures and Results (8)'!F$3:F$382))</f>
        <v>1</v>
      </c>
      <c r="X11" s="132">
        <f>SUMPRODUCT(('Fixtures and Results (8)'!G$3:G$382='Setting (8)'!C11)*('Fixtures and Results (8)'!E$3:E$382='Fixtures and Results (8)'!F$3:F$382)*('Fixtures and Results (8)'!F$3:F$382&lt;&gt;""))</f>
        <v>0</v>
      </c>
      <c r="Y11" s="132">
        <f>SUMPRODUCT(('Fixtures and Results (8)'!G$3:G$382='Setting (8)'!C11)*('Fixtures and Results (8)'!E$3:E$382&gt;'Fixtures and Results (8)'!F$3:F$382))</f>
        <v>0</v>
      </c>
      <c r="Z11" s="132">
        <f>SUMIF('Fixtures and Results (8)'!G$3:G$382,'Setting (8)'!C11,'Fixtures and Results (8)'!F$3:F$382)</f>
        <v>1</v>
      </c>
      <c r="AA11" s="132">
        <f>SUMIF('Fixtures and Results (8)'!G$3:G$382,'Setting (8)'!C11,'Fixtures and Results (8)'!E$3:E$382)</f>
        <v>0</v>
      </c>
      <c r="AB11" s="132">
        <f t="shared" si="7"/>
        <v>1</v>
      </c>
      <c r="AC11" s="132">
        <f t="shared" si="8"/>
        <v>3</v>
      </c>
      <c r="AD11" s="132">
        <f t="shared" si="10"/>
        <v>3</v>
      </c>
      <c r="AE11" s="132">
        <f t="shared" si="11"/>
        <v>0</v>
      </c>
      <c r="AF11" s="132">
        <f t="shared" si="12"/>
        <v>0</v>
      </c>
      <c r="AG11" s="132">
        <f t="shared" si="13"/>
        <v>0</v>
      </c>
    </row>
    <row r="12" spans="2:33">
      <c r="B12" s="128">
        <f t="shared" si="0"/>
        <v>6</v>
      </c>
      <c r="C12" s="128" t="str">
        <f>IF('Initial Setup (8)'!D11&lt;&gt;"",'Initial Setup (8)'!E11,0)</f>
        <v>TRABZONSPOR (TUR)</v>
      </c>
      <c r="D12" s="136">
        <f t="shared" si="14"/>
        <v>1</v>
      </c>
      <c r="E12" s="133">
        <f>COUNTIF('Fixtures and Results (8)'!D:D,'Setting (8)'!C12)+COUNTIF('Fixtures and Results (8)'!G:G,'Setting (8)'!C12)</f>
        <v>9</v>
      </c>
      <c r="F12" s="132">
        <f t="shared" si="1"/>
        <v>3</v>
      </c>
      <c r="G12" s="132">
        <f t="shared" si="2"/>
        <v>1</v>
      </c>
      <c r="H12" s="132">
        <f t="shared" si="2"/>
        <v>1</v>
      </c>
      <c r="I12" s="132">
        <f t="shared" si="2"/>
        <v>1</v>
      </c>
      <c r="J12" s="132">
        <f t="shared" si="2"/>
        <v>2</v>
      </c>
      <c r="K12" s="132">
        <f t="shared" si="2"/>
        <v>2</v>
      </c>
      <c r="L12" s="132">
        <f t="shared" si="9"/>
        <v>0</v>
      </c>
      <c r="M12" s="132">
        <f>U12+AC12-ABS('Deduction (8)'!D11)</f>
        <v>4</v>
      </c>
      <c r="N12" s="132">
        <f t="shared" si="3"/>
        <v>1</v>
      </c>
      <c r="O12" s="132">
        <f>SUMPRODUCT(('Fixtures and Results (8)'!D$3:D$382='Setting (8)'!C12)*('Fixtures and Results (8)'!E$3:E$382&gt;'Fixtures and Results (8)'!F$3:F$382))</f>
        <v>1</v>
      </c>
      <c r="P12" s="132">
        <f>SUMPRODUCT(('Fixtures and Results (8)'!D$3:D$382='Setting (8)'!C12)*('Fixtures and Results (8)'!E$3:E$382='Fixtures and Results (8)'!F$3:F$382)*('Fixtures and Results (8)'!E$3:E$382&lt;&gt;""))</f>
        <v>0</v>
      </c>
      <c r="Q12" s="132">
        <f>SUMPRODUCT(('Fixtures and Results (8)'!D$3:D$382='Setting (8)'!C12)*('Fixtures and Results (8)'!E$3:E$382&lt;'Fixtures and Results (8)'!F$3:F$382))</f>
        <v>0</v>
      </c>
      <c r="R12" s="132">
        <f>SUMIF('Fixtures and Results (8)'!D$3:D$382,'Setting (8)'!C12,'Fixtures and Results (8)'!E$3:E$382)</f>
        <v>1</v>
      </c>
      <c r="S12" s="132">
        <f>SUMIF('Fixtures and Results (8)'!D$3:D$382,'Setting (8)'!C12,'Fixtures and Results (8)'!F$3:F$382)</f>
        <v>0</v>
      </c>
      <c r="T12" s="132">
        <f t="shared" si="4"/>
        <v>1</v>
      </c>
      <c r="U12" s="132">
        <f t="shared" si="5"/>
        <v>3</v>
      </c>
      <c r="V12" s="132">
        <f t="shared" si="6"/>
        <v>2</v>
      </c>
      <c r="W12" s="132">
        <f>SUMPRODUCT(('Fixtures and Results (8)'!G$3:G$382='Setting (8)'!C12)*('Fixtures and Results (8)'!E$3:E$382&lt;'Fixtures and Results (8)'!F$3:F$382))</f>
        <v>0</v>
      </c>
      <c r="X12" s="132">
        <f>SUMPRODUCT(('Fixtures and Results (8)'!G$3:G$382='Setting (8)'!C12)*('Fixtures and Results (8)'!E$3:E$382='Fixtures and Results (8)'!F$3:F$382)*('Fixtures and Results (8)'!F$3:F$382&lt;&gt;""))</f>
        <v>1</v>
      </c>
      <c r="Y12" s="132">
        <f>SUMPRODUCT(('Fixtures and Results (8)'!G$3:G$382='Setting (8)'!C12)*('Fixtures and Results (8)'!E$3:E$382&gt;'Fixtures and Results (8)'!F$3:F$382))</f>
        <v>1</v>
      </c>
      <c r="Z12" s="132">
        <f>SUMIF('Fixtures and Results (8)'!G$3:G$382,'Setting (8)'!C12,'Fixtures and Results (8)'!F$3:F$382)</f>
        <v>1</v>
      </c>
      <c r="AA12" s="132">
        <f>SUMIF('Fixtures and Results (8)'!G$3:G$382,'Setting (8)'!C12,'Fixtures and Results (8)'!E$3:E$382)</f>
        <v>2</v>
      </c>
      <c r="AB12" s="132">
        <f t="shared" si="7"/>
        <v>-1</v>
      </c>
      <c r="AC12" s="132">
        <f t="shared" si="8"/>
        <v>1</v>
      </c>
      <c r="AD12" s="132">
        <f t="shared" si="10"/>
        <v>4</v>
      </c>
      <c r="AE12" s="132">
        <f t="shared" si="11"/>
        <v>0</v>
      </c>
      <c r="AF12" s="132">
        <f t="shared" si="12"/>
        <v>1</v>
      </c>
      <c r="AG12" s="132">
        <f t="shared" si="13"/>
        <v>1</v>
      </c>
    </row>
    <row r="13" spans="2:33">
      <c r="B13" s="128">
        <f t="shared" si="0"/>
        <v>10</v>
      </c>
      <c r="C13" s="128">
        <f>IF('Initial Setup (8)'!D12&lt;&gt;"",'Initial Setup (8)'!E12,0)</f>
        <v>0</v>
      </c>
      <c r="D13" s="136">
        <f t="shared" si="14"/>
        <v>0</v>
      </c>
      <c r="E13" s="133">
        <f>COUNTIF('Fixtures and Results (8)'!D:D,'Setting (8)'!C13)+COUNTIF('Fixtures and Results (8)'!G:G,'Setting (8)'!C13)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U13+AC13-ABS('Deduction (8)'!D12)</f>
        <v>0</v>
      </c>
      <c r="N13" s="132">
        <f t="shared" si="3"/>
        <v>0</v>
      </c>
      <c r="O13" s="132">
        <f>SUMPRODUCT(('Fixtures and Results (8)'!D$3:D$382='Setting (8)'!C13)*('Fixtures and Results (8)'!E$3:E$382&gt;'Fixtures and Results (8)'!F$3:F$382))</f>
        <v>0</v>
      </c>
      <c r="P13" s="132">
        <f>SUMPRODUCT(('Fixtures and Results (8)'!D$3:D$382='Setting (8)'!C13)*('Fixtures and Results (8)'!E$3:E$382='Fixtures and Results (8)'!F$3:F$382)*('Fixtures and Results (8)'!E$3:E$382&lt;&gt;""))</f>
        <v>0</v>
      </c>
      <c r="Q13" s="132">
        <f>SUMPRODUCT(('Fixtures and Results (8)'!D$3:D$382='Setting (8)'!C13)*('Fixtures and Results (8)'!E$3:E$382&lt;'Fixtures and Results (8)'!F$3:F$382))</f>
        <v>0</v>
      </c>
      <c r="R13" s="132">
        <f>SUMIF('Fixtures and Results (8)'!D$3:D$382,'Setting (8)'!C13,'Fixtures and Results (8)'!E$3:E$382)</f>
        <v>0</v>
      </c>
      <c r="S13" s="132">
        <f>SUMIF('Fixtures and Results (8)'!D$3:D$382,'Setting (8)'!C13,'Fixtures and Results (8)'!F$3:F$382)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 (8)'!G$3:G$382='Setting (8)'!C13)*('Fixtures and Results (8)'!E$3:E$382&lt;'Fixtures and Results (8)'!F$3:F$382))</f>
        <v>0</v>
      </c>
      <c r="X13" s="132">
        <f>SUMPRODUCT(('Fixtures and Results (8)'!G$3:G$382='Setting (8)'!C13)*('Fixtures and Results (8)'!E$3:E$382='Fixtures and Results (8)'!F$3:F$382)*('Fixtures and Results (8)'!F$3:F$382&lt;&gt;""))</f>
        <v>0</v>
      </c>
      <c r="Y13" s="132">
        <f>SUMPRODUCT(('Fixtures and Results (8)'!G$3:G$382='Setting (8)'!C13)*('Fixtures and Results (8)'!E$3:E$382&gt;'Fixtures and Results (8)'!F$3:F$382))</f>
        <v>0</v>
      </c>
      <c r="Z13" s="132">
        <f>SUMIF('Fixtures and Results (8)'!G$3:G$382,'Setting (8)'!C13,'Fixtures and Results (8)'!F$3:F$382)</f>
        <v>0</v>
      </c>
      <c r="AA13" s="132">
        <f>SUMIF('Fixtures and Results (8)'!G$3:G$382,'Setting (8)'!C13,'Fixtures and Results (8)'!E$3:E$382)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10</v>
      </c>
      <c r="AE13" s="132">
        <f t="shared" si="11"/>
        <v>0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 (8)'!D13&lt;&gt;"",'Initial Setup (8)'!E13,0)</f>
        <v>0</v>
      </c>
      <c r="D14" s="136">
        <f t="shared" si="14"/>
        <v>-1</v>
      </c>
      <c r="E14" s="133">
        <f>COUNTIF('Fixtures and Results (8)'!D:D,'Setting (8)'!C14)+COUNTIF('Fixtures and Results (8)'!G:G,'Setting (8)'!C14)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U14+AC14-ABS('Deduction (8)'!D13)</f>
        <v>0</v>
      </c>
      <c r="N14" s="132">
        <f t="shared" si="3"/>
        <v>0</v>
      </c>
      <c r="O14" s="132">
        <f>SUMPRODUCT(('Fixtures and Results (8)'!D$3:D$382='Setting (8)'!C14)*('Fixtures and Results (8)'!E$3:E$382&gt;'Fixtures and Results (8)'!F$3:F$382))</f>
        <v>0</v>
      </c>
      <c r="P14" s="132">
        <f>SUMPRODUCT(('Fixtures and Results (8)'!D$3:D$382='Setting (8)'!C14)*('Fixtures and Results (8)'!E$3:E$382='Fixtures and Results (8)'!F$3:F$382)*('Fixtures and Results (8)'!E$3:E$382&lt;&gt;""))</f>
        <v>0</v>
      </c>
      <c r="Q14" s="132">
        <f>SUMPRODUCT(('Fixtures and Results (8)'!D$3:D$382='Setting (8)'!C14)*('Fixtures and Results (8)'!E$3:E$382&lt;'Fixtures and Results (8)'!F$3:F$382))</f>
        <v>0</v>
      </c>
      <c r="R14" s="132">
        <f>SUMIF('Fixtures and Results (8)'!D$3:D$382,'Setting (8)'!C14,'Fixtures and Results (8)'!E$3:E$382)</f>
        <v>0</v>
      </c>
      <c r="S14" s="132">
        <f>SUMIF('Fixtures and Results (8)'!D$3:D$382,'Setting (8)'!C14,'Fixtures and Results (8)'!F$3:F$382)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 (8)'!G$3:G$382='Setting (8)'!C14)*('Fixtures and Results (8)'!E$3:E$382&lt;'Fixtures and Results (8)'!F$3:F$382))</f>
        <v>0</v>
      </c>
      <c r="X14" s="132">
        <f>SUMPRODUCT(('Fixtures and Results (8)'!G$3:G$382='Setting (8)'!C14)*('Fixtures and Results (8)'!E$3:E$382='Fixtures and Results (8)'!F$3:F$382)*('Fixtures and Results (8)'!F$3:F$382&lt;&gt;""))</f>
        <v>0</v>
      </c>
      <c r="Y14" s="132">
        <f>SUMPRODUCT(('Fixtures and Results (8)'!G$3:G$382='Setting (8)'!C14)*('Fixtures and Results (8)'!E$3:E$382&gt;'Fixtures and Results (8)'!F$3:F$382))</f>
        <v>0</v>
      </c>
      <c r="Z14" s="132">
        <f>SUMIF('Fixtures and Results (8)'!G$3:G$382,'Setting (8)'!C14,'Fixtures and Results (8)'!F$3:F$382)</f>
        <v>0</v>
      </c>
      <c r="AA14" s="132">
        <f>SUMIF('Fixtures and Results (8)'!G$3:G$382,'Setting (8)'!C14,'Fixtures and Results (8)'!E$3:E$382)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10</v>
      </c>
      <c r="AE14" s="132">
        <f t="shared" si="11"/>
        <v>0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 (8)'!D14&lt;&gt;"",'Initial Setup (8)'!E14,0)</f>
        <v>0</v>
      </c>
      <c r="D15" s="136">
        <f t="shared" si="14"/>
        <v>-2</v>
      </c>
      <c r="E15" s="133">
        <f>COUNTIF('Fixtures and Results (8)'!D:D,'Setting (8)'!C15)+COUNTIF('Fixtures and Results (8)'!G:G,'Setting (8)'!C15)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U15+AC15-ABS('Deduction (8)'!D14)</f>
        <v>0</v>
      </c>
      <c r="N15" s="132">
        <f t="shared" si="3"/>
        <v>0</v>
      </c>
      <c r="O15" s="132">
        <f>SUMPRODUCT(('Fixtures and Results (8)'!D$3:D$382='Setting (8)'!C15)*('Fixtures and Results (8)'!E$3:E$382&gt;'Fixtures and Results (8)'!F$3:F$382))</f>
        <v>0</v>
      </c>
      <c r="P15" s="132">
        <f>SUMPRODUCT(('Fixtures and Results (8)'!D$3:D$382='Setting (8)'!C15)*('Fixtures and Results (8)'!E$3:E$382='Fixtures and Results (8)'!F$3:F$382)*('Fixtures and Results (8)'!E$3:E$382&lt;&gt;""))</f>
        <v>0</v>
      </c>
      <c r="Q15" s="132">
        <f>SUMPRODUCT(('Fixtures and Results (8)'!D$3:D$382='Setting (8)'!C15)*('Fixtures and Results (8)'!E$3:E$382&lt;'Fixtures and Results (8)'!F$3:F$382))</f>
        <v>0</v>
      </c>
      <c r="R15" s="132">
        <f>SUMIF('Fixtures and Results (8)'!D$3:D$382,'Setting (8)'!C15,'Fixtures and Results (8)'!E$3:E$382)</f>
        <v>0</v>
      </c>
      <c r="S15" s="132">
        <f>SUMIF('Fixtures and Results (8)'!D$3:D$382,'Setting (8)'!C15,'Fixtures and Results (8)'!F$3:F$382)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 (8)'!G$3:G$382='Setting (8)'!C15)*('Fixtures and Results (8)'!E$3:E$382&lt;'Fixtures and Results (8)'!F$3:F$382))</f>
        <v>0</v>
      </c>
      <c r="X15" s="132">
        <f>SUMPRODUCT(('Fixtures and Results (8)'!G$3:G$382='Setting (8)'!C15)*('Fixtures and Results (8)'!E$3:E$382='Fixtures and Results (8)'!F$3:F$382)*('Fixtures and Results (8)'!F$3:F$382&lt;&gt;""))</f>
        <v>0</v>
      </c>
      <c r="Y15" s="132">
        <f>SUMPRODUCT(('Fixtures and Results (8)'!G$3:G$382='Setting (8)'!C15)*('Fixtures and Results (8)'!E$3:E$382&gt;'Fixtures and Results (8)'!F$3:F$382))</f>
        <v>0</v>
      </c>
      <c r="Z15" s="132">
        <f>SUMIF('Fixtures and Results (8)'!G$3:G$382,'Setting (8)'!C15,'Fixtures and Results (8)'!F$3:F$382)</f>
        <v>0</v>
      </c>
      <c r="AA15" s="132">
        <f>SUMIF('Fixtures and Results (8)'!G$3:G$382,'Setting (8)'!C15,'Fixtures and Results (8)'!E$3:E$382)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10</v>
      </c>
      <c r="AE15" s="132">
        <f t="shared" si="11"/>
        <v>0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 (8)'!D15&lt;&gt;"",'Initial Setup (8)'!E15,0)</f>
        <v>0</v>
      </c>
      <c r="D16" s="136">
        <f t="shared" si="14"/>
        <v>-3</v>
      </c>
      <c r="E16" s="133">
        <f>COUNTIF('Fixtures and Results (8)'!D:D,'Setting (8)'!C16)+COUNTIF('Fixtures and Results (8)'!G:G,'Setting (8)'!C16)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U16+AC16-ABS('Deduction (8)'!D15)</f>
        <v>0</v>
      </c>
      <c r="N16" s="132">
        <f t="shared" si="3"/>
        <v>0</v>
      </c>
      <c r="O16" s="132">
        <f>SUMPRODUCT(('Fixtures and Results (8)'!D$3:D$382='Setting (8)'!C16)*('Fixtures and Results (8)'!E$3:E$382&gt;'Fixtures and Results (8)'!F$3:F$382))</f>
        <v>0</v>
      </c>
      <c r="P16" s="132">
        <f>SUMPRODUCT(('Fixtures and Results (8)'!D$3:D$382='Setting (8)'!C16)*('Fixtures and Results (8)'!E$3:E$382='Fixtures and Results (8)'!F$3:F$382)*('Fixtures and Results (8)'!E$3:E$382&lt;&gt;""))</f>
        <v>0</v>
      </c>
      <c r="Q16" s="132">
        <f>SUMPRODUCT(('Fixtures and Results (8)'!D$3:D$382='Setting (8)'!C16)*('Fixtures and Results (8)'!E$3:E$382&lt;'Fixtures and Results (8)'!F$3:F$382))</f>
        <v>0</v>
      </c>
      <c r="R16" s="132">
        <f>SUMIF('Fixtures and Results (8)'!D$3:D$382,'Setting (8)'!C16,'Fixtures and Results (8)'!E$3:E$382)</f>
        <v>0</v>
      </c>
      <c r="S16" s="132">
        <f>SUMIF('Fixtures and Results (8)'!D$3:D$382,'Setting (8)'!C16,'Fixtures and Results (8)'!F$3:F$382)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 (8)'!G$3:G$382='Setting (8)'!C16)*('Fixtures and Results (8)'!E$3:E$382&lt;'Fixtures and Results (8)'!F$3:F$382))</f>
        <v>0</v>
      </c>
      <c r="X16" s="132">
        <f>SUMPRODUCT(('Fixtures and Results (8)'!G$3:G$382='Setting (8)'!C16)*('Fixtures and Results (8)'!E$3:E$382='Fixtures and Results (8)'!F$3:F$382)*('Fixtures and Results (8)'!F$3:F$382&lt;&gt;""))</f>
        <v>0</v>
      </c>
      <c r="Y16" s="132">
        <f>SUMPRODUCT(('Fixtures and Results (8)'!G$3:G$382='Setting (8)'!C16)*('Fixtures and Results (8)'!E$3:E$382&gt;'Fixtures and Results (8)'!F$3:F$382))</f>
        <v>0</v>
      </c>
      <c r="Z16" s="132">
        <f>SUMIF('Fixtures and Results (8)'!G$3:G$382,'Setting (8)'!C16,'Fixtures and Results (8)'!F$3:F$382)</f>
        <v>0</v>
      </c>
      <c r="AA16" s="132">
        <f>SUMIF('Fixtures and Results (8)'!G$3:G$382,'Setting (8)'!C16,'Fixtures and Results (8)'!E$3:E$382)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10</v>
      </c>
      <c r="AE16" s="132">
        <f t="shared" si="11"/>
        <v>0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 (8)'!D16&lt;&gt;"",'Initial Setup (8)'!E16,0)</f>
        <v>0</v>
      </c>
      <c r="D17" s="136">
        <f t="shared" si="14"/>
        <v>-4</v>
      </c>
      <c r="E17" s="133">
        <f>COUNTIF('Fixtures and Results (8)'!D:D,'Setting (8)'!C17)+COUNTIF('Fixtures and Results (8)'!G:G,'Setting (8)'!C17)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U17+AC17-ABS('Deduction (8)'!D16)</f>
        <v>0</v>
      </c>
      <c r="N17" s="132">
        <f t="shared" si="3"/>
        <v>0</v>
      </c>
      <c r="O17" s="132">
        <f>SUMPRODUCT(('Fixtures and Results (8)'!D$3:D$382='Setting (8)'!C17)*('Fixtures and Results (8)'!E$3:E$382&gt;'Fixtures and Results (8)'!F$3:F$382))</f>
        <v>0</v>
      </c>
      <c r="P17" s="132">
        <f>SUMPRODUCT(('Fixtures and Results (8)'!D$3:D$382='Setting (8)'!C17)*('Fixtures and Results (8)'!E$3:E$382='Fixtures and Results (8)'!F$3:F$382)*('Fixtures and Results (8)'!E$3:E$382&lt;&gt;""))</f>
        <v>0</v>
      </c>
      <c r="Q17" s="132">
        <f>SUMPRODUCT(('Fixtures and Results (8)'!D$3:D$382='Setting (8)'!C17)*('Fixtures and Results (8)'!E$3:E$382&lt;'Fixtures and Results (8)'!F$3:F$382))</f>
        <v>0</v>
      </c>
      <c r="R17" s="132">
        <f>SUMIF('Fixtures and Results (8)'!D$3:D$382,'Setting (8)'!C17,'Fixtures and Results (8)'!E$3:E$382)</f>
        <v>0</v>
      </c>
      <c r="S17" s="132">
        <f>SUMIF('Fixtures and Results (8)'!D$3:D$382,'Setting (8)'!C17,'Fixtures and Results (8)'!F$3:F$382)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 (8)'!G$3:G$382='Setting (8)'!C17)*('Fixtures and Results (8)'!E$3:E$382&lt;'Fixtures and Results (8)'!F$3:F$382))</f>
        <v>0</v>
      </c>
      <c r="X17" s="132">
        <f>SUMPRODUCT(('Fixtures and Results (8)'!G$3:G$382='Setting (8)'!C17)*('Fixtures and Results (8)'!E$3:E$382='Fixtures and Results (8)'!F$3:F$382)*('Fixtures and Results (8)'!F$3:F$382&lt;&gt;""))</f>
        <v>0</v>
      </c>
      <c r="Y17" s="132">
        <f>SUMPRODUCT(('Fixtures and Results (8)'!G$3:G$382='Setting (8)'!C17)*('Fixtures and Results (8)'!E$3:E$382&gt;'Fixtures and Results (8)'!F$3:F$382))</f>
        <v>0</v>
      </c>
      <c r="Z17" s="132">
        <f>SUMIF('Fixtures and Results (8)'!G$3:G$382,'Setting (8)'!C17,'Fixtures and Results (8)'!F$3:F$382)</f>
        <v>0</v>
      </c>
      <c r="AA17" s="132">
        <f>SUMIF('Fixtures and Results (8)'!G$3:G$382,'Setting (8)'!C17,'Fixtures and Results (8)'!E$3:E$382)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10</v>
      </c>
      <c r="AE17" s="132">
        <f t="shared" si="11"/>
        <v>0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 (8)'!D17&lt;&gt;"",'Initial Setup (8)'!E17,0)</f>
        <v>0</v>
      </c>
      <c r="D18" s="136">
        <f t="shared" si="14"/>
        <v>-5</v>
      </c>
      <c r="E18" s="133">
        <f>COUNTIF('Fixtures and Results (8)'!D:D,'Setting (8)'!C18)+COUNTIF('Fixtures and Results (8)'!G:G,'Setting (8)'!C18)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U18+AC18-ABS('Deduction (8)'!D17)</f>
        <v>0</v>
      </c>
      <c r="N18" s="132">
        <f t="shared" si="3"/>
        <v>0</v>
      </c>
      <c r="O18" s="132">
        <f>SUMPRODUCT(('Fixtures and Results (8)'!D$3:D$382='Setting (8)'!C18)*('Fixtures and Results (8)'!E$3:E$382&gt;'Fixtures and Results (8)'!F$3:F$382))</f>
        <v>0</v>
      </c>
      <c r="P18" s="132">
        <f>SUMPRODUCT(('Fixtures and Results (8)'!D$3:D$382='Setting (8)'!C18)*('Fixtures and Results (8)'!E$3:E$382='Fixtures and Results (8)'!F$3:F$382)*('Fixtures and Results (8)'!E$3:E$382&lt;&gt;""))</f>
        <v>0</v>
      </c>
      <c r="Q18" s="132">
        <f>SUMPRODUCT(('Fixtures and Results (8)'!D$3:D$382='Setting (8)'!C18)*('Fixtures and Results (8)'!E$3:E$382&lt;'Fixtures and Results (8)'!F$3:F$382))</f>
        <v>0</v>
      </c>
      <c r="R18" s="132">
        <f>SUMIF('Fixtures and Results (8)'!D$3:D$382,'Setting (8)'!C18,'Fixtures and Results (8)'!E$3:E$382)</f>
        <v>0</v>
      </c>
      <c r="S18" s="132">
        <f>SUMIF('Fixtures and Results (8)'!D$3:D$382,'Setting (8)'!C18,'Fixtures and Results (8)'!F$3:F$382)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 (8)'!G$3:G$382='Setting (8)'!C18)*('Fixtures and Results (8)'!E$3:E$382&lt;'Fixtures and Results (8)'!F$3:F$382))</f>
        <v>0</v>
      </c>
      <c r="X18" s="132">
        <f>SUMPRODUCT(('Fixtures and Results (8)'!G$3:G$382='Setting (8)'!C18)*('Fixtures and Results (8)'!E$3:E$382='Fixtures and Results (8)'!F$3:F$382)*('Fixtures and Results (8)'!F$3:F$382&lt;&gt;""))</f>
        <v>0</v>
      </c>
      <c r="Y18" s="132">
        <f>SUMPRODUCT(('Fixtures and Results (8)'!G$3:G$382='Setting (8)'!C18)*('Fixtures and Results (8)'!E$3:E$382&gt;'Fixtures and Results (8)'!F$3:F$382))</f>
        <v>0</v>
      </c>
      <c r="Z18" s="132">
        <f>SUMIF('Fixtures and Results (8)'!G$3:G$382,'Setting (8)'!C18,'Fixtures and Results (8)'!F$3:F$382)</f>
        <v>0</v>
      </c>
      <c r="AA18" s="132">
        <f>SUMIF('Fixtures and Results (8)'!G$3:G$382,'Setting (8)'!C18,'Fixtures and Results (8)'!E$3:E$382)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10</v>
      </c>
      <c r="AE18" s="132">
        <f t="shared" si="11"/>
        <v>0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 (8)'!D18&lt;&gt;"",'Initial Setup (8)'!E18,0)</f>
        <v>0</v>
      </c>
      <c r="D19" s="136">
        <f t="shared" si="14"/>
        <v>-6</v>
      </c>
      <c r="E19" s="133">
        <f>COUNTIF('Fixtures and Results (8)'!D:D,'Setting (8)'!C19)+COUNTIF('Fixtures and Results (8)'!G:G,'Setting (8)'!C19)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U19+AC19-ABS('Deduction (8)'!D18)</f>
        <v>0</v>
      </c>
      <c r="N19" s="132">
        <f t="shared" si="3"/>
        <v>0</v>
      </c>
      <c r="O19" s="132">
        <f>SUMPRODUCT(('Fixtures and Results (8)'!D$3:D$382='Setting (8)'!C19)*('Fixtures and Results (8)'!E$3:E$382&gt;'Fixtures and Results (8)'!F$3:F$382))</f>
        <v>0</v>
      </c>
      <c r="P19" s="132">
        <f>SUMPRODUCT(('Fixtures and Results (8)'!D$3:D$382='Setting (8)'!C19)*('Fixtures and Results (8)'!E$3:E$382='Fixtures and Results (8)'!F$3:F$382)*('Fixtures and Results (8)'!E$3:E$382&lt;&gt;""))</f>
        <v>0</v>
      </c>
      <c r="Q19" s="132">
        <f>SUMPRODUCT(('Fixtures and Results (8)'!D$3:D$382='Setting (8)'!C19)*('Fixtures and Results (8)'!E$3:E$382&lt;'Fixtures and Results (8)'!F$3:F$382))</f>
        <v>0</v>
      </c>
      <c r="R19" s="132">
        <f>SUMIF('Fixtures and Results (8)'!D$3:D$382,'Setting (8)'!C19,'Fixtures and Results (8)'!E$3:E$382)</f>
        <v>0</v>
      </c>
      <c r="S19" s="132">
        <f>SUMIF('Fixtures and Results (8)'!D$3:D$382,'Setting (8)'!C19,'Fixtures and Results (8)'!F$3:F$382)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 (8)'!G$3:G$382='Setting (8)'!C19)*('Fixtures and Results (8)'!E$3:E$382&lt;'Fixtures and Results (8)'!F$3:F$382))</f>
        <v>0</v>
      </c>
      <c r="X19" s="132">
        <f>SUMPRODUCT(('Fixtures and Results (8)'!G$3:G$382='Setting (8)'!C19)*('Fixtures and Results (8)'!E$3:E$382='Fixtures and Results (8)'!F$3:F$382)*('Fixtures and Results (8)'!F$3:F$382&lt;&gt;""))</f>
        <v>0</v>
      </c>
      <c r="Y19" s="132">
        <f>SUMPRODUCT(('Fixtures and Results (8)'!G$3:G$382='Setting (8)'!C19)*('Fixtures and Results (8)'!E$3:E$382&gt;'Fixtures and Results (8)'!F$3:F$382))</f>
        <v>0</v>
      </c>
      <c r="Z19" s="132">
        <f>SUMIF('Fixtures and Results (8)'!G$3:G$382,'Setting (8)'!C19,'Fixtures and Results (8)'!F$3:F$382)</f>
        <v>0</v>
      </c>
      <c r="AA19" s="132">
        <f>SUMIF('Fixtures and Results (8)'!G$3:G$382,'Setting (8)'!C19,'Fixtures and Results (8)'!E$3:E$382)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10</v>
      </c>
      <c r="AE19" s="132">
        <f t="shared" si="11"/>
        <v>0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 (8)'!D19&lt;&gt;"",'Initial Setup (8)'!E19,0)</f>
        <v>0</v>
      </c>
      <c r="D20" s="136">
        <f t="shared" si="14"/>
        <v>-7</v>
      </c>
      <c r="E20" s="133">
        <f>COUNTIF('Fixtures and Results (8)'!D:D,'Setting (8)'!C20)+COUNTIF('Fixtures and Results (8)'!G:G,'Setting (8)'!C20)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U20+AC20-ABS('Deduction (8)'!D19)</f>
        <v>0</v>
      </c>
      <c r="N20" s="132">
        <f t="shared" si="3"/>
        <v>0</v>
      </c>
      <c r="O20" s="132">
        <f>SUMPRODUCT(('Fixtures and Results (8)'!D$3:D$382='Setting (8)'!C20)*('Fixtures and Results (8)'!E$3:E$382&gt;'Fixtures and Results (8)'!F$3:F$382))</f>
        <v>0</v>
      </c>
      <c r="P20" s="132">
        <f>SUMPRODUCT(('Fixtures and Results (8)'!D$3:D$382='Setting (8)'!C20)*('Fixtures and Results (8)'!E$3:E$382='Fixtures and Results (8)'!F$3:F$382)*('Fixtures and Results (8)'!E$3:E$382&lt;&gt;""))</f>
        <v>0</v>
      </c>
      <c r="Q20" s="132">
        <f>SUMPRODUCT(('Fixtures and Results (8)'!D$3:D$382='Setting (8)'!C20)*('Fixtures and Results (8)'!E$3:E$382&lt;'Fixtures and Results (8)'!F$3:F$382))</f>
        <v>0</v>
      </c>
      <c r="R20" s="132">
        <f>SUMIF('Fixtures and Results (8)'!D$3:D$382,'Setting (8)'!C20,'Fixtures and Results (8)'!E$3:E$382)</f>
        <v>0</v>
      </c>
      <c r="S20" s="132">
        <f>SUMIF('Fixtures and Results (8)'!D$3:D$382,'Setting (8)'!C20,'Fixtures and Results (8)'!F$3:F$382)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 (8)'!G$3:G$382='Setting (8)'!C20)*('Fixtures and Results (8)'!E$3:E$382&lt;'Fixtures and Results (8)'!F$3:F$382))</f>
        <v>0</v>
      </c>
      <c r="X20" s="132">
        <f>SUMPRODUCT(('Fixtures and Results (8)'!G$3:G$382='Setting (8)'!C20)*('Fixtures and Results (8)'!E$3:E$382='Fixtures and Results (8)'!F$3:F$382)*('Fixtures and Results (8)'!F$3:F$382&lt;&gt;""))</f>
        <v>0</v>
      </c>
      <c r="Y20" s="132">
        <f>SUMPRODUCT(('Fixtures and Results (8)'!G$3:G$382='Setting (8)'!C20)*('Fixtures and Results (8)'!E$3:E$382&gt;'Fixtures and Results (8)'!F$3:F$382))</f>
        <v>0</v>
      </c>
      <c r="Z20" s="132">
        <f>SUMIF('Fixtures and Results (8)'!G$3:G$382,'Setting (8)'!C20,'Fixtures and Results (8)'!F$3:F$382)</f>
        <v>0</v>
      </c>
      <c r="AA20" s="132">
        <f>SUMIF('Fixtures and Results (8)'!G$3:G$382,'Setting (8)'!C20,'Fixtures and Results (8)'!E$3:E$382)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10</v>
      </c>
      <c r="AE20" s="132">
        <f t="shared" si="11"/>
        <v>0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 (8)'!D20&lt;&gt;"",'Initial Setup (8)'!E20,0)</f>
        <v>0</v>
      </c>
      <c r="D21" s="136">
        <f t="shared" si="14"/>
        <v>-8</v>
      </c>
      <c r="E21" s="133">
        <f>COUNTIF('Fixtures and Results (8)'!D:D,'Setting (8)'!C21)+COUNTIF('Fixtures and Results (8)'!G:G,'Setting (8)'!C21)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U21+AC21-ABS('Deduction (8)'!D20)</f>
        <v>0</v>
      </c>
      <c r="N21" s="132">
        <f t="shared" si="3"/>
        <v>0</v>
      </c>
      <c r="O21" s="132">
        <f>SUMPRODUCT(('Fixtures and Results (8)'!D$3:D$382='Setting (8)'!C21)*('Fixtures and Results (8)'!E$3:E$382&gt;'Fixtures and Results (8)'!F$3:F$382))</f>
        <v>0</v>
      </c>
      <c r="P21" s="132">
        <f>SUMPRODUCT(('Fixtures and Results (8)'!D$3:D$382='Setting (8)'!C21)*('Fixtures and Results (8)'!E$3:E$382='Fixtures and Results (8)'!F$3:F$382)*('Fixtures and Results (8)'!E$3:E$382&lt;&gt;""))</f>
        <v>0</v>
      </c>
      <c r="Q21" s="132">
        <f>SUMPRODUCT(('Fixtures and Results (8)'!D$3:D$382='Setting (8)'!C21)*('Fixtures and Results (8)'!E$3:E$382&lt;'Fixtures and Results (8)'!F$3:F$382))</f>
        <v>0</v>
      </c>
      <c r="R21" s="132">
        <f>SUMIF('Fixtures and Results (8)'!D$3:D$382,'Setting (8)'!C21,'Fixtures and Results (8)'!E$3:E$382)</f>
        <v>0</v>
      </c>
      <c r="S21" s="132">
        <f>SUMIF('Fixtures and Results (8)'!D$3:D$382,'Setting (8)'!C21,'Fixtures and Results (8)'!F$3:F$382)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 (8)'!G$3:G$382='Setting (8)'!C21)*('Fixtures and Results (8)'!E$3:E$382&lt;'Fixtures and Results (8)'!F$3:F$382))</f>
        <v>0</v>
      </c>
      <c r="X21" s="132">
        <f>SUMPRODUCT(('Fixtures and Results (8)'!G$3:G$382='Setting (8)'!C21)*('Fixtures and Results (8)'!E$3:E$382='Fixtures and Results (8)'!F$3:F$382)*('Fixtures and Results (8)'!F$3:F$382&lt;&gt;""))</f>
        <v>0</v>
      </c>
      <c r="Y21" s="132">
        <f>SUMPRODUCT(('Fixtures and Results (8)'!G$3:G$382='Setting (8)'!C21)*('Fixtures and Results (8)'!E$3:E$382&gt;'Fixtures and Results (8)'!F$3:F$382))</f>
        <v>0</v>
      </c>
      <c r="Z21" s="132">
        <f>SUMIF('Fixtures and Results (8)'!G$3:G$382,'Setting (8)'!C21,'Fixtures and Results (8)'!F$3:F$382)</f>
        <v>0</v>
      </c>
      <c r="AA21" s="132">
        <f>SUMIF('Fixtures and Results (8)'!G$3:G$382,'Setting (8)'!C21,'Fixtures and Results (8)'!E$3:E$382)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10</v>
      </c>
      <c r="AE21" s="132">
        <f t="shared" si="11"/>
        <v>0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 (8)'!D21&lt;&gt;"",'Initial Setup (8)'!E21,0)</f>
        <v>0</v>
      </c>
      <c r="D22" s="136">
        <f t="shared" si="14"/>
        <v>-9</v>
      </c>
      <c r="E22" s="133">
        <f>COUNTIF('Fixtures and Results (8)'!D:D,'Setting (8)'!C22)+COUNTIF('Fixtures and Results (8)'!G:G,'Setting (8)'!C22)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U22+AC22-ABS('Deduction (8)'!D21)</f>
        <v>0</v>
      </c>
      <c r="N22" s="132">
        <f t="shared" si="3"/>
        <v>0</v>
      </c>
      <c r="O22" s="132">
        <f>SUMPRODUCT(('Fixtures and Results (8)'!D$3:D$382='Setting (8)'!C22)*('Fixtures and Results (8)'!E$3:E$382&gt;'Fixtures and Results (8)'!F$3:F$382))</f>
        <v>0</v>
      </c>
      <c r="P22" s="132">
        <f>SUMPRODUCT(('Fixtures and Results (8)'!D$3:D$382='Setting (8)'!C22)*('Fixtures and Results (8)'!E$3:E$382='Fixtures and Results (8)'!F$3:F$382)*('Fixtures and Results (8)'!E$3:E$382&lt;&gt;""))</f>
        <v>0</v>
      </c>
      <c r="Q22" s="132">
        <f>SUMPRODUCT(('Fixtures and Results (8)'!D$3:D$382='Setting (8)'!C22)*('Fixtures and Results (8)'!E$3:E$382&lt;'Fixtures and Results (8)'!F$3:F$382))</f>
        <v>0</v>
      </c>
      <c r="R22" s="132">
        <f>SUMIF('Fixtures and Results (8)'!D$3:D$382,'Setting (8)'!C22,'Fixtures and Results (8)'!E$3:E$382)</f>
        <v>0</v>
      </c>
      <c r="S22" s="132">
        <f>SUMIF('Fixtures and Results (8)'!D$3:D$382,'Setting (8)'!C22,'Fixtures and Results (8)'!F$3:F$382)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 (8)'!G$3:G$382='Setting (8)'!C22)*('Fixtures and Results (8)'!E$3:E$382&lt;'Fixtures and Results (8)'!F$3:F$382))</f>
        <v>0</v>
      </c>
      <c r="X22" s="132">
        <f>SUMPRODUCT(('Fixtures and Results (8)'!G$3:G$382='Setting (8)'!C22)*('Fixtures and Results (8)'!E$3:E$382='Fixtures and Results (8)'!F$3:F$382)*('Fixtures and Results (8)'!F$3:F$382&lt;&gt;""))</f>
        <v>0</v>
      </c>
      <c r="Y22" s="132">
        <f>SUMPRODUCT(('Fixtures and Results (8)'!G$3:G$382='Setting (8)'!C22)*('Fixtures and Results (8)'!E$3:E$382&gt;'Fixtures and Results (8)'!F$3:F$382))</f>
        <v>0</v>
      </c>
      <c r="Z22" s="132">
        <f>SUMIF('Fixtures and Results (8)'!G$3:G$382,'Setting (8)'!C22,'Fixtures and Results (8)'!F$3:F$382)</f>
        <v>0</v>
      </c>
      <c r="AA22" s="132">
        <f>SUMIF('Fixtures and Results (8)'!G$3:G$382,'Setting (8)'!C22,'Fixtures and Results (8)'!E$3:E$382)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10</v>
      </c>
      <c r="AE22" s="132">
        <f t="shared" si="11"/>
        <v>0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 (8)'!D22&lt;&gt;"",'Initial Setup (8)'!E22,0)</f>
        <v>0</v>
      </c>
      <c r="D23" s="136">
        <f t="shared" si="14"/>
        <v>-10</v>
      </c>
      <c r="E23" s="133">
        <f>COUNTIF('Fixtures and Results (8)'!D:D,'Setting (8)'!C23)+COUNTIF('Fixtures and Results (8)'!G:G,'Setting (8)'!C23)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U23+AC23-ABS('Deduction (8)'!D22)</f>
        <v>0</v>
      </c>
      <c r="N23" s="132">
        <f t="shared" si="3"/>
        <v>0</v>
      </c>
      <c r="O23" s="132">
        <f>SUMPRODUCT(('Fixtures and Results (8)'!D$3:D$382='Setting (8)'!C23)*('Fixtures and Results (8)'!E$3:E$382&gt;'Fixtures and Results (8)'!F$3:F$382))</f>
        <v>0</v>
      </c>
      <c r="P23" s="132">
        <f>SUMPRODUCT(('Fixtures and Results (8)'!D$3:D$382='Setting (8)'!C23)*('Fixtures and Results (8)'!E$3:E$382='Fixtures and Results (8)'!F$3:F$382)*('Fixtures and Results (8)'!E$3:E$382&lt;&gt;""))</f>
        <v>0</v>
      </c>
      <c r="Q23" s="132">
        <f>SUMPRODUCT(('Fixtures and Results (8)'!D$3:D$382='Setting (8)'!C23)*('Fixtures and Results (8)'!E$3:E$382&lt;'Fixtures and Results (8)'!F$3:F$382))</f>
        <v>0</v>
      </c>
      <c r="R23" s="132">
        <f>SUMIF('Fixtures and Results (8)'!D$3:D$382,'Setting (8)'!C23,'Fixtures and Results (8)'!E$3:E$382)</f>
        <v>0</v>
      </c>
      <c r="S23" s="132">
        <f>SUMIF('Fixtures and Results (8)'!D$3:D$382,'Setting (8)'!C23,'Fixtures and Results (8)'!F$3:F$382)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 (8)'!G$3:G$382='Setting (8)'!C23)*('Fixtures and Results (8)'!E$3:E$382&lt;'Fixtures and Results (8)'!F$3:F$382))</f>
        <v>0</v>
      </c>
      <c r="X23" s="132">
        <f>SUMPRODUCT(('Fixtures and Results (8)'!G$3:G$382='Setting (8)'!C23)*('Fixtures and Results (8)'!E$3:E$382='Fixtures and Results (8)'!F$3:F$382)*('Fixtures and Results (8)'!F$3:F$382&lt;&gt;""))</f>
        <v>0</v>
      </c>
      <c r="Y23" s="132">
        <f>SUMPRODUCT(('Fixtures and Results (8)'!G$3:G$382='Setting (8)'!C23)*('Fixtures and Results (8)'!E$3:E$382&gt;'Fixtures and Results (8)'!F$3:F$382))</f>
        <v>0</v>
      </c>
      <c r="Z23" s="132">
        <f>SUMIF('Fixtures and Results (8)'!G$3:G$382,'Setting (8)'!C23,'Fixtures and Results (8)'!F$3:F$382)</f>
        <v>0</v>
      </c>
      <c r="AA23" s="132">
        <f>SUMIF('Fixtures and Results (8)'!G$3:G$382,'Setting (8)'!C23,'Fixtures and Results (8)'!E$3:E$382)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10</v>
      </c>
      <c r="AE23" s="132">
        <f t="shared" si="11"/>
        <v>0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 (8)'!D23&lt;&gt;"",'Initial Setup (8)'!E23,0)</f>
        <v>0</v>
      </c>
      <c r="D24" s="136">
        <f t="shared" si="14"/>
        <v>-11</v>
      </c>
      <c r="E24" s="133">
        <f>COUNTIF('Fixtures and Results (8)'!D:D,'Setting (8)'!C24)+COUNTIF('Fixtures and Results (8)'!G:G,'Setting (8)'!C24)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U24+AC24-ABS('Deduction (8)'!D23)</f>
        <v>0</v>
      </c>
      <c r="N24" s="132">
        <f>O24+P24+Q24</f>
        <v>0</v>
      </c>
      <c r="O24" s="132">
        <f>SUMPRODUCT(('Fixtures and Results (8)'!D$3:D$382='Setting (8)'!C24)*('Fixtures and Results (8)'!E$3:E$382&gt;'Fixtures and Results (8)'!F$3:F$382))</f>
        <v>0</v>
      </c>
      <c r="P24" s="132">
        <f>SUMPRODUCT(('Fixtures and Results (8)'!D$3:D$382='Setting (8)'!C24)*('Fixtures and Results (8)'!E$3:E$382='Fixtures and Results (8)'!F$3:F$382)*('Fixtures and Results (8)'!E$3:E$382&lt;&gt;""))</f>
        <v>0</v>
      </c>
      <c r="Q24" s="132">
        <f>SUMPRODUCT(('Fixtures and Results (8)'!D$3:D$382='Setting (8)'!C24)*('Fixtures and Results (8)'!E$3:E$382&lt;'Fixtures and Results (8)'!F$3:F$382))</f>
        <v>0</v>
      </c>
      <c r="R24" s="132">
        <f>SUMIF('Fixtures and Results (8)'!D$3:D$382,'Setting (8)'!C24,'Fixtures and Results (8)'!E$3:E$382)</f>
        <v>0</v>
      </c>
      <c r="S24" s="132">
        <f>SUMIF('Fixtures and Results (8)'!D$3:D$382,'Setting (8)'!C24,'Fixtures and Results (8)'!F$3:F$382)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 (8)'!G$3:G$382='Setting (8)'!C24)*('Fixtures and Results (8)'!E$3:E$382&lt;'Fixtures and Results (8)'!F$3:F$382))</f>
        <v>0</v>
      </c>
      <c r="X24" s="132">
        <f>SUMPRODUCT(('Fixtures and Results (8)'!G$3:G$382='Setting (8)'!C24)*('Fixtures and Results (8)'!E$3:E$382='Fixtures and Results (8)'!F$3:F$382)*('Fixtures and Results (8)'!F$3:F$382&lt;&gt;""))</f>
        <v>0</v>
      </c>
      <c r="Y24" s="132">
        <f>SUMPRODUCT(('Fixtures and Results (8)'!G$3:G$382='Setting (8)'!C24)*('Fixtures and Results (8)'!E$3:E$382&gt;'Fixtures and Results (8)'!F$3:F$382))</f>
        <v>0</v>
      </c>
      <c r="Z24" s="132">
        <f>SUMIF('Fixtures and Results (8)'!G$3:G$382,'Setting (8)'!C24,'Fixtures and Results (8)'!F$3:F$382)</f>
        <v>0</v>
      </c>
      <c r="AA24" s="132">
        <f>SUMIF('Fixtures and Results (8)'!G$3:G$382,'Setting (8)'!C24,'Fixtures and Results (8)'!E$3:E$382)</f>
        <v>0</v>
      </c>
      <c r="AB24" s="132">
        <f>Z24-AA24</f>
        <v>0</v>
      </c>
      <c r="AC24" s="132">
        <f>W24*3+X24*1</f>
        <v>0</v>
      </c>
      <c r="AD24" s="132">
        <f t="shared" si="10"/>
        <v>10</v>
      </c>
      <c r="AE24" s="132">
        <f t="shared" si="11"/>
        <v>0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 (8)'!D24&lt;&gt;"",'Initial Setup (8)'!E24,0)</f>
        <v>0</v>
      </c>
      <c r="D25" s="136">
        <f t="shared" si="14"/>
        <v>-12</v>
      </c>
      <c r="E25" s="133">
        <f>COUNTIF('Fixtures and Results (8)'!D:D,'Setting (8)'!C25)+COUNTIF('Fixtures and Results (8)'!G:G,'Setting (8)'!C25)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U25+AC25-ABS('Deduction (8)'!D24)</f>
        <v>0</v>
      </c>
      <c r="N25" s="132">
        <f>O25+P25+Q25</f>
        <v>0</v>
      </c>
      <c r="O25" s="132">
        <f>SUMPRODUCT(('Fixtures and Results (8)'!D$3:D$382='Setting (8)'!C25)*('Fixtures and Results (8)'!E$3:E$382&gt;'Fixtures and Results (8)'!F$3:F$382))</f>
        <v>0</v>
      </c>
      <c r="P25" s="132">
        <f>SUMPRODUCT(('Fixtures and Results (8)'!D$3:D$382='Setting (8)'!C25)*('Fixtures and Results (8)'!E$3:E$382='Fixtures and Results (8)'!F$3:F$382)*('Fixtures and Results (8)'!E$3:E$382&lt;&gt;""))</f>
        <v>0</v>
      </c>
      <c r="Q25" s="132">
        <f>SUMPRODUCT(('Fixtures and Results (8)'!D$3:D$382='Setting (8)'!C25)*('Fixtures and Results (8)'!E$3:E$382&lt;'Fixtures and Results (8)'!F$3:F$382))</f>
        <v>0</v>
      </c>
      <c r="R25" s="132">
        <f>SUMIF('Fixtures and Results (8)'!D$3:D$382,'Setting (8)'!C25,'Fixtures and Results (8)'!E$3:E$382)</f>
        <v>0</v>
      </c>
      <c r="S25" s="132">
        <f>SUMIF('Fixtures and Results (8)'!D$3:D$382,'Setting (8)'!C25,'Fixtures and Results (8)'!F$3:F$382)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 (8)'!G$3:G$382='Setting (8)'!C25)*('Fixtures and Results (8)'!E$3:E$382&lt;'Fixtures and Results (8)'!F$3:F$382))</f>
        <v>0</v>
      </c>
      <c r="X25" s="132">
        <f>SUMPRODUCT(('Fixtures and Results (8)'!G$3:G$382='Setting (8)'!C25)*('Fixtures and Results (8)'!E$3:E$382='Fixtures and Results (8)'!F$3:F$382)*('Fixtures and Results (8)'!F$3:F$382&lt;&gt;""))</f>
        <v>0</v>
      </c>
      <c r="Y25" s="132">
        <f>SUMPRODUCT(('Fixtures and Results (8)'!G$3:G$382='Setting (8)'!C25)*('Fixtures and Results (8)'!E$3:E$382&gt;'Fixtures and Results (8)'!F$3:F$382))</f>
        <v>0</v>
      </c>
      <c r="Z25" s="132">
        <f>SUMIF('Fixtures and Results (8)'!G$3:G$382,'Setting (8)'!C25,'Fixtures and Results (8)'!F$3:F$382)</f>
        <v>0</v>
      </c>
      <c r="AA25" s="132">
        <f>SUMIF('Fixtures and Results (8)'!G$3:G$382,'Setting (8)'!C25,'Fixtures and Results (8)'!E$3:E$382)</f>
        <v>0</v>
      </c>
      <c r="AB25" s="132">
        <f>Z25-AA25</f>
        <v>0</v>
      </c>
      <c r="AC25" s="132">
        <f>W25*3+X25*1</f>
        <v>0</v>
      </c>
      <c r="AD25" s="132">
        <f t="shared" si="10"/>
        <v>10</v>
      </c>
      <c r="AE25" s="132">
        <f t="shared" si="11"/>
        <v>0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 (8)'!D25&lt;&gt;"",'Initial Setup (8)'!E25,0)</f>
        <v>0</v>
      </c>
      <c r="D26" s="136">
        <f t="shared" si="14"/>
        <v>-13</v>
      </c>
      <c r="E26" s="133">
        <f>COUNTIF('Fixtures and Results (8)'!D:D,'Setting (8)'!C26)+COUNTIF('Fixtures and Results (8)'!G:G,'Setting (8)'!C26)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U26+AC26-ABS('Deduction (8)'!D25)</f>
        <v>0</v>
      </c>
      <c r="N26" s="132">
        <f>O26+P26+Q26</f>
        <v>0</v>
      </c>
      <c r="O26" s="132">
        <f>SUMPRODUCT(('Fixtures and Results (8)'!D$3:D$382='Setting (8)'!C26)*('Fixtures and Results (8)'!E$3:E$382&gt;'Fixtures and Results (8)'!F$3:F$382))</f>
        <v>0</v>
      </c>
      <c r="P26" s="132">
        <f>SUMPRODUCT(('Fixtures and Results (8)'!D$3:D$382='Setting (8)'!C26)*('Fixtures and Results (8)'!E$3:E$382='Fixtures and Results (8)'!F$3:F$382)*('Fixtures and Results (8)'!E$3:E$382&lt;&gt;""))</f>
        <v>0</v>
      </c>
      <c r="Q26" s="132">
        <f>SUMPRODUCT(('Fixtures and Results (8)'!D$3:D$382='Setting (8)'!C26)*('Fixtures and Results (8)'!E$3:E$382&lt;'Fixtures and Results (8)'!F$3:F$382))</f>
        <v>0</v>
      </c>
      <c r="R26" s="132">
        <f>SUMIF('Fixtures and Results (8)'!D$3:D$382,'Setting (8)'!C26,'Fixtures and Results (8)'!E$3:E$382)</f>
        <v>0</v>
      </c>
      <c r="S26" s="132">
        <f>SUMIF('Fixtures and Results (8)'!D$3:D$382,'Setting (8)'!C26,'Fixtures and Results (8)'!F$3:F$382)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 (8)'!G$3:G$382='Setting (8)'!C26)*('Fixtures and Results (8)'!E$3:E$382&lt;'Fixtures and Results (8)'!F$3:F$382))</f>
        <v>0</v>
      </c>
      <c r="X26" s="132">
        <f>SUMPRODUCT(('Fixtures and Results (8)'!G$3:G$382='Setting (8)'!C26)*('Fixtures and Results (8)'!E$3:E$382='Fixtures and Results (8)'!F$3:F$382)*('Fixtures and Results (8)'!F$3:F$382&lt;&gt;""))</f>
        <v>0</v>
      </c>
      <c r="Y26" s="132">
        <f>SUMPRODUCT(('Fixtures and Results (8)'!G$3:G$382='Setting (8)'!C26)*('Fixtures and Results (8)'!E$3:E$382&gt;'Fixtures and Results (8)'!F$3:F$382))</f>
        <v>0</v>
      </c>
      <c r="Z26" s="132">
        <f>SUMIF('Fixtures and Results (8)'!G$3:G$382,'Setting (8)'!C26,'Fixtures and Results (8)'!F$3:F$382)</f>
        <v>0</v>
      </c>
      <c r="AA26" s="132">
        <f>SUMIF('Fixtures and Results (8)'!G$3:G$382,'Setting (8)'!C26,'Fixtures and Results (8)'!E$3:E$382)</f>
        <v>0</v>
      </c>
      <c r="AB26" s="132">
        <f>Z26-AA26</f>
        <v>0</v>
      </c>
      <c r="AC26" s="132">
        <f>W26*3+X26*1</f>
        <v>0</v>
      </c>
      <c r="AD26" s="132">
        <f t="shared" si="10"/>
        <v>10</v>
      </c>
      <c r="AE26" s="132">
        <f t="shared" si="11"/>
        <v>0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 (8)'!D26&lt;&gt;"",'Initial Setup (8)'!E26,0)</f>
        <v>0</v>
      </c>
      <c r="D27" s="136">
        <f t="shared" si="14"/>
        <v>-14</v>
      </c>
      <c r="E27" s="133">
        <f>COUNTIF('Fixtures and Results (8)'!D:D,'Setting (8)'!C27)+COUNTIF('Fixtures and Results (8)'!G:G,'Setting (8)'!C27)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U27+AC27-ABS('Deduction (8)'!D26)</f>
        <v>0</v>
      </c>
      <c r="N27" s="132">
        <f>O27+P27+Q27</f>
        <v>0</v>
      </c>
      <c r="O27" s="132">
        <f>SUMPRODUCT(('Fixtures and Results (8)'!D$3:D$382='Setting (8)'!C27)*('Fixtures and Results (8)'!E$3:E$382&gt;'Fixtures and Results (8)'!F$3:F$382))</f>
        <v>0</v>
      </c>
      <c r="P27" s="132">
        <f>SUMPRODUCT(('Fixtures and Results (8)'!D$3:D$382='Setting (8)'!C27)*('Fixtures and Results (8)'!E$3:E$382='Fixtures and Results (8)'!F$3:F$382)*('Fixtures and Results (8)'!E$3:E$382&lt;&gt;""))</f>
        <v>0</v>
      </c>
      <c r="Q27" s="132">
        <f>SUMPRODUCT(('Fixtures and Results (8)'!D$3:D$382='Setting (8)'!C27)*('Fixtures and Results (8)'!E$3:E$382&lt;'Fixtures and Results (8)'!F$3:F$382))</f>
        <v>0</v>
      </c>
      <c r="R27" s="132">
        <f>SUMIF('Fixtures and Results (8)'!D$3:D$382,'Setting (8)'!C27,'Fixtures and Results (8)'!E$3:E$382)</f>
        <v>0</v>
      </c>
      <c r="S27" s="132">
        <f>SUMIF('Fixtures and Results (8)'!D$3:D$382,'Setting (8)'!C27,'Fixtures and Results (8)'!F$3:F$382)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 (8)'!G$3:G$382='Setting (8)'!C27)*('Fixtures and Results (8)'!E$3:E$382&lt;'Fixtures and Results (8)'!F$3:F$382))</f>
        <v>0</v>
      </c>
      <c r="X27" s="132">
        <f>SUMPRODUCT(('Fixtures and Results (8)'!G$3:G$382='Setting (8)'!C27)*('Fixtures and Results (8)'!E$3:E$382='Fixtures and Results (8)'!F$3:F$382)*('Fixtures and Results (8)'!F$3:F$382&lt;&gt;""))</f>
        <v>0</v>
      </c>
      <c r="Y27" s="132">
        <f>SUMPRODUCT(('Fixtures and Results (8)'!G$3:G$382='Setting (8)'!C27)*('Fixtures and Results (8)'!E$3:E$382&gt;'Fixtures and Results (8)'!F$3:F$382))</f>
        <v>0</v>
      </c>
      <c r="Z27" s="132">
        <f>SUMIF('Fixtures and Results (8)'!G$3:G$382,'Setting (8)'!C27,'Fixtures and Results (8)'!F$3:F$382)</f>
        <v>0</v>
      </c>
      <c r="AA27" s="132">
        <f>SUMIF('Fixtures and Results (8)'!G$3:G$382,'Setting (8)'!C27,'Fixtures and Results (8)'!E$3:E$382)</f>
        <v>0</v>
      </c>
      <c r="AB27" s="132">
        <f>Z27-AA27</f>
        <v>0</v>
      </c>
      <c r="AC27" s="132">
        <f>W27*3+X27*1</f>
        <v>0</v>
      </c>
      <c r="AD27" s="132">
        <f t="shared" si="10"/>
        <v>10</v>
      </c>
      <c r="AE27" s="132">
        <f t="shared" si="11"/>
        <v>0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J34" sqref="J34"/>
    </sheetView>
  </sheetViews>
  <sheetFormatPr defaultColWidth="9.125" defaultRowHeight="15" customHeight="1"/>
  <cols>
    <col min="1" max="1" width="9.125" style="130"/>
    <col min="2" max="2" width="3.875" style="133" customWidth="1"/>
    <col min="3" max="3" width="16.875" style="130" bestFit="1" customWidth="1"/>
    <col min="4" max="4" width="12.125" style="130" customWidth="1"/>
    <col min="5" max="16384" width="9.125" style="130"/>
  </cols>
  <sheetData>
    <row r="2" spans="2:4" ht="15" customHeight="1">
      <c r="B2" s="137" t="s">
        <v>24</v>
      </c>
      <c r="C2" s="137" t="s">
        <v>38</v>
      </c>
      <c r="D2" s="137" t="s">
        <v>50</v>
      </c>
    </row>
    <row r="3" spans="2:4" ht="15" customHeight="1">
      <c r="B3" s="133">
        <f>'Initial Setup (8)'!D3</f>
        <v>1</v>
      </c>
      <c r="C3" s="130" t="str">
        <f>IF(B3&lt;&gt;"",'Initial Setup (8)'!E3,"")</f>
        <v>BEROE (BUL)</v>
      </c>
      <c r="D3" s="138"/>
    </row>
    <row r="4" spans="2:4" ht="15" customHeight="1">
      <c r="B4" s="133">
        <f>'Initial Setup (8)'!D4</f>
        <v>2</v>
      </c>
      <c r="C4" s="130" t="str">
        <f>IF(B4&lt;&gt;"",'Initial Setup (8)'!E4,"")</f>
        <v>BUCASPOR (TUR)</v>
      </c>
      <c r="D4" s="138"/>
    </row>
    <row r="5" spans="2:4" ht="15" customHeight="1">
      <c r="B5" s="133">
        <f>'Initial Setup (8)'!D5</f>
        <v>3</v>
      </c>
      <c r="C5" s="130" t="str">
        <f>IF(B5&lt;&gt;"",'Initial Setup (8)'!E5,"")</f>
        <v>DINAMO ZAGREB (CRO)</v>
      </c>
      <c r="D5" s="138"/>
    </row>
    <row r="6" spans="2:4" ht="15" customHeight="1">
      <c r="B6" s="133">
        <f>'Initial Setup (8)'!D6</f>
        <v>4</v>
      </c>
      <c r="C6" s="130" t="str">
        <f>IF(B6&lt;&gt;"",'Initial Setup (8)'!E6,"")</f>
        <v>KRASNODAR (RUS)</v>
      </c>
      <c r="D6" s="138"/>
    </row>
    <row r="7" spans="2:4" ht="15" customHeight="1">
      <c r="B7" s="133">
        <f>'Initial Setup (8)'!D7</f>
        <v>5</v>
      </c>
      <c r="C7" s="130" t="str">
        <f>IF(B7&lt;&gt;"",'Initial Setup (8)'!E7,"")</f>
        <v>LAZIO (ITA)</v>
      </c>
      <c r="D7" s="138"/>
    </row>
    <row r="8" spans="2:4" ht="15" customHeight="1">
      <c r="B8" s="133">
        <f>'Initial Setup (8)'!D8</f>
        <v>6</v>
      </c>
      <c r="C8" s="130" t="str">
        <f>IF(B8&lt;&gt;"",'Initial Setup (8)'!E8,"")</f>
        <v>MIDTJYLLAND (DEN)</v>
      </c>
      <c r="D8" s="138"/>
    </row>
    <row r="9" spans="2:4" ht="15" customHeight="1">
      <c r="B9" s="133">
        <f>'Initial Setup (8)'!D9</f>
        <v>7</v>
      </c>
      <c r="C9" s="130" t="str">
        <f>IF(B9&lt;&gt;"",'Initial Setup (8)'!E9,"")</f>
        <v>MONACO (FRA)</v>
      </c>
      <c r="D9" s="138"/>
    </row>
    <row r="10" spans="2:4" ht="15" customHeight="1">
      <c r="B10" s="133">
        <f>'Initial Setup (8)'!D10</f>
        <v>8</v>
      </c>
      <c r="C10" s="130" t="str">
        <f>IF(B10&lt;&gt;"",'Initial Setup (8)'!E10,"")</f>
        <v>SİVASSPOR (TUR)</v>
      </c>
      <c r="D10" s="138"/>
    </row>
    <row r="11" spans="2:4" ht="15" customHeight="1">
      <c r="B11" s="133">
        <f>'Initial Setup (8)'!D11</f>
        <v>9</v>
      </c>
      <c r="C11" s="130" t="str">
        <f>IF(B11&lt;&gt;"",'Initial Setup (8)'!E11,"")</f>
        <v>TRABZONSPOR (TUR)</v>
      </c>
      <c r="D11" s="138"/>
    </row>
    <row r="12" spans="2:4" ht="15" customHeight="1">
      <c r="B12" s="133" t="str">
        <f>'Initial Setup (8)'!D12</f>
        <v/>
      </c>
      <c r="C12" s="130" t="str">
        <f>IF(B12&lt;&gt;"",'Initial Setup (8)'!E12,"")</f>
        <v/>
      </c>
      <c r="D12" s="138"/>
    </row>
    <row r="13" spans="2:4" ht="15" customHeight="1">
      <c r="B13" s="133" t="str">
        <f>'Initial Setup (8)'!D13</f>
        <v/>
      </c>
      <c r="C13" s="130" t="str">
        <f>IF(B13&lt;&gt;"",'Initial Setup (8)'!E13,"")</f>
        <v/>
      </c>
      <c r="D13" s="138"/>
    </row>
    <row r="14" spans="2:4" ht="15" customHeight="1">
      <c r="B14" s="133" t="str">
        <f>'Initial Setup (8)'!D14</f>
        <v/>
      </c>
      <c r="C14" s="130" t="str">
        <f>IF(B14&lt;&gt;"",'Initial Setup (8)'!E14,"")</f>
        <v/>
      </c>
      <c r="D14" s="138"/>
    </row>
    <row r="15" spans="2:4" ht="15" customHeight="1">
      <c r="B15" s="133" t="str">
        <f>'Initial Setup (8)'!D15</f>
        <v/>
      </c>
      <c r="C15" s="130" t="str">
        <f>IF(B15&lt;&gt;"",'Initial Setup (8)'!E15,"")</f>
        <v/>
      </c>
      <c r="D15" s="138"/>
    </row>
    <row r="16" spans="2:4" ht="15" customHeight="1">
      <c r="B16" s="133" t="str">
        <f>'Initial Setup (8)'!D16</f>
        <v/>
      </c>
      <c r="C16" s="130" t="str">
        <f>IF(B16&lt;&gt;"",'Initial Setup (8)'!E16,"")</f>
        <v/>
      </c>
      <c r="D16" s="138"/>
    </row>
    <row r="17" spans="2:4" ht="15" customHeight="1">
      <c r="B17" s="133" t="str">
        <f>'Initial Setup (8)'!D17</f>
        <v/>
      </c>
      <c r="C17" s="130" t="str">
        <f>IF(B17&lt;&gt;"",'Initial Setup (8)'!E17,"")</f>
        <v/>
      </c>
      <c r="D17" s="138"/>
    </row>
    <row r="18" spans="2:4" ht="15" customHeight="1">
      <c r="B18" s="133" t="str">
        <f>'Initial Setup (8)'!D18</f>
        <v/>
      </c>
      <c r="C18" s="130" t="str">
        <f>IF(B18&lt;&gt;"",'Initial Setup (8)'!E18,"")</f>
        <v/>
      </c>
      <c r="D18" s="138"/>
    </row>
    <row r="19" spans="2:4" ht="15" customHeight="1">
      <c r="B19" s="133" t="str">
        <f>'Initial Setup (8)'!D19</f>
        <v/>
      </c>
      <c r="C19" s="130" t="str">
        <f>IF(B19&lt;&gt;"",'Initial Setup (8)'!E19,"")</f>
        <v/>
      </c>
      <c r="D19" s="138"/>
    </row>
    <row r="20" spans="2:4" ht="15" customHeight="1">
      <c r="B20" s="133" t="str">
        <f>'Initial Setup (8)'!D20</f>
        <v/>
      </c>
      <c r="C20" s="130" t="str">
        <f>IF(B20&lt;&gt;"",'Initial Setup (8)'!E20,"")</f>
        <v/>
      </c>
      <c r="D20" s="138"/>
    </row>
    <row r="21" spans="2:4" ht="15" customHeight="1">
      <c r="B21" s="133" t="str">
        <f>'Initial Setup (8)'!D21</f>
        <v/>
      </c>
      <c r="C21" s="130" t="str">
        <f>IF(B21&lt;&gt;"",'Initial Setup (8)'!E21,"")</f>
        <v/>
      </c>
      <c r="D21" s="138"/>
    </row>
    <row r="22" spans="2:4" ht="15" customHeight="1">
      <c r="B22" s="133" t="str">
        <f>'Initial Setup (8)'!D22</f>
        <v/>
      </c>
      <c r="C22" s="130" t="str">
        <f>IF(B22&lt;&gt;"",'Initial Setup (8)'!E22,"")</f>
        <v/>
      </c>
      <c r="D22" s="138"/>
    </row>
    <row r="23" spans="2:4" ht="15" customHeight="1">
      <c r="B23" s="133" t="str">
        <f>'Initial Setup (8)'!D23</f>
        <v/>
      </c>
      <c r="C23" s="130" t="str">
        <f>IF(B23&lt;&gt;"",'Initial Setup (8)'!E23,"")</f>
        <v/>
      </c>
      <c r="D23" s="138"/>
    </row>
    <row r="24" spans="2:4" ht="15" customHeight="1">
      <c r="B24" s="133" t="str">
        <f>'Initial Setup (8)'!D24</f>
        <v/>
      </c>
      <c r="C24" s="130" t="str">
        <f>IF(B24&lt;&gt;"",'Initial Setup (8)'!E24,"")</f>
        <v/>
      </c>
      <c r="D24" s="138"/>
    </row>
    <row r="25" spans="2:4" ht="15" customHeight="1">
      <c r="B25" s="133" t="str">
        <f>'Initial Setup (8)'!D25</f>
        <v/>
      </c>
      <c r="C25" s="130" t="str">
        <f>IF(B25&lt;&gt;"",'Initial Setup (8)'!E25,"")</f>
        <v/>
      </c>
      <c r="D25" s="138"/>
    </row>
    <row r="26" spans="2:4" ht="15" customHeight="1">
      <c r="B26" s="133" t="str">
        <f>'Initial Setup (8)'!D26</f>
        <v/>
      </c>
      <c r="C26" s="130" t="str">
        <f>IF(B26&lt;&gt;"",'Initial Setup (8)'!E26,"")</f>
        <v/>
      </c>
      <c r="D26" s="138"/>
    </row>
  </sheetData>
  <conditionalFormatting sqref="B3:C26">
    <cfRule type="expression" dxfId="1" priority="1" stopIfTrue="1">
      <formula>$B3&lt;&gt;""</formula>
    </cfRule>
  </conditionalFormatting>
  <conditionalFormatting sqref="D3:D26">
    <cfRule type="expression" dxfId="0" priority="2" stopIfTrue="1">
      <formula>$B3&lt;&gt;""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0"/>
  <sheetViews>
    <sheetView tabSelected="1" topLeftCell="A7" zoomScale="71" zoomScaleNormal="71" workbookViewId="0">
      <selection activeCell="N43" sqref="N43:W54"/>
    </sheetView>
  </sheetViews>
  <sheetFormatPr defaultColWidth="10.875" defaultRowHeight="12"/>
  <cols>
    <col min="1" max="1" width="20.5" style="45" customWidth="1"/>
    <col min="2" max="2" width="6.5" style="48" customWidth="1"/>
    <col min="3" max="3" width="26.125" style="45" customWidth="1"/>
    <col min="4" max="11" width="7" style="45" customWidth="1"/>
    <col min="12" max="13" width="1.125" style="45" customWidth="1"/>
    <col min="14" max="14" width="6.5" style="48" customWidth="1"/>
    <col min="15" max="15" width="26.125" style="45" customWidth="1"/>
    <col min="16" max="23" width="7" style="45" customWidth="1"/>
    <col min="24" max="16384" width="10.875" style="45"/>
  </cols>
  <sheetData>
    <row r="1" spans="1:27" ht="15" customHeight="1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7" customFormat="1" ht="39" customHeight="1">
      <c r="A2" s="46"/>
      <c r="B2" s="311" t="s">
        <v>22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2" t="s">
        <v>21</v>
      </c>
      <c r="S2" s="312"/>
      <c r="T2" s="312"/>
      <c r="U2" s="312"/>
      <c r="V2" s="312"/>
      <c r="W2" s="312"/>
      <c r="X2" s="46"/>
      <c r="Y2" s="46"/>
      <c r="Z2" s="46"/>
      <c r="AA2" s="46"/>
    </row>
    <row r="3" spans="1:27" s="68" customFormat="1">
      <c r="A3" s="66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s="68" customFormat="1" ht="21" customHeight="1">
      <c r="A4" s="66"/>
      <c r="B4" s="308" t="s">
        <v>9</v>
      </c>
      <c r="C4" s="308"/>
      <c r="D4" s="308"/>
      <c r="E4" s="308"/>
      <c r="F4" s="308"/>
      <c r="G4" s="308"/>
      <c r="H4" s="308"/>
      <c r="I4" s="308"/>
      <c r="J4" s="308"/>
      <c r="K4" s="308"/>
      <c r="L4" s="69"/>
      <c r="M4" s="66"/>
      <c r="N4" s="308" t="s">
        <v>8</v>
      </c>
      <c r="O4" s="308"/>
      <c r="P4" s="308"/>
      <c r="Q4" s="308"/>
      <c r="R4" s="308"/>
      <c r="S4" s="308"/>
      <c r="T4" s="308"/>
      <c r="U4" s="308"/>
      <c r="V4" s="308"/>
      <c r="W4" s="308"/>
      <c r="X4" s="66"/>
      <c r="Y4" s="66"/>
      <c r="Z4" s="66"/>
      <c r="AA4" s="66"/>
    </row>
    <row r="5" spans="1:27" s="68" customFormat="1" ht="5.0999999999999996" customHeight="1">
      <c r="A5" s="66"/>
      <c r="B5" s="70"/>
      <c r="C5" s="71"/>
      <c r="D5" s="71"/>
      <c r="E5" s="71"/>
      <c r="F5" s="71"/>
      <c r="G5" s="71"/>
      <c r="H5" s="71"/>
      <c r="I5" s="71"/>
      <c r="J5" s="71"/>
      <c r="K5" s="71"/>
      <c r="L5" s="66"/>
      <c r="M5" s="66"/>
      <c r="N5" s="70"/>
      <c r="O5" s="71"/>
      <c r="P5" s="71"/>
      <c r="Q5" s="71"/>
      <c r="R5" s="71"/>
      <c r="S5" s="71"/>
      <c r="T5" s="71"/>
      <c r="U5" s="71"/>
      <c r="V5" s="71"/>
      <c r="W5" s="71"/>
      <c r="X5" s="66"/>
      <c r="Y5" s="66"/>
      <c r="Z5" s="66"/>
      <c r="AA5" s="66"/>
    </row>
    <row r="6" spans="1:27" s="68" customFormat="1" ht="17.100000000000001" customHeight="1" thickBot="1">
      <c r="A6" s="66"/>
      <c r="B6" s="77"/>
      <c r="C6" s="88" t="s">
        <v>20</v>
      </c>
      <c r="D6" s="76" t="s">
        <v>11</v>
      </c>
      <c r="E6" s="76" t="s">
        <v>12</v>
      </c>
      <c r="F6" s="76" t="s">
        <v>13</v>
      </c>
      <c r="G6" s="76" t="s">
        <v>14</v>
      </c>
      <c r="H6" s="76" t="s">
        <v>15</v>
      </c>
      <c r="I6" s="76" t="s">
        <v>16</v>
      </c>
      <c r="J6" s="89" t="s">
        <v>17</v>
      </c>
      <c r="K6" s="90" t="s">
        <v>18</v>
      </c>
      <c r="L6" s="72"/>
      <c r="M6" s="66"/>
      <c r="N6" s="77"/>
      <c r="O6" s="88" t="s">
        <v>20</v>
      </c>
      <c r="P6" s="76" t="s">
        <v>11</v>
      </c>
      <c r="Q6" s="76" t="s">
        <v>12</v>
      </c>
      <c r="R6" s="76" t="s">
        <v>13</v>
      </c>
      <c r="S6" s="76" t="s">
        <v>14</v>
      </c>
      <c r="T6" s="76" t="s">
        <v>15</v>
      </c>
      <c r="U6" s="76" t="s">
        <v>16</v>
      </c>
      <c r="V6" s="89" t="s">
        <v>17</v>
      </c>
      <c r="W6" s="90" t="s">
        <v>18</v>
      </c>
      <c r="X6" s="66"/>
      <c r="Y6" s="66"/>
      <c r="Z6" s="66"/>
      <c r="AA6" s="66"/>
    </row>
    <row r="7" spans="1:27" s="68" customFormat="1" ht="14.1" customHeight="1">
      <c r="A7" s="66"/>
      <c r="B7" s="78">
        <v>1</v>
      </c>
      <c r="C7" s="79" t="str">
        <f>'League Table'!C6</f>
        <v>AZ ALKMAAR (NED)</v>
      </c>
      <c r="D7" s="78">
        <f>'League Table'!D6</f>
        <v>4</v>
      </c>
      <c r="E7" s="78">
        <f>'League Table'!E6</f>
        <v>3</v>
      </c>
      <c r="F7" s="78">
        <f>'League Table'!F6</f>
        <v>1</v>
      </c>
      <c r="G7" s="78">
        <f>'League Table'!G6</f>
        <v>0</v>
      </c>
      <c r="H7" s="78">
        <f>'League Table'!H6</f>
        <v>5</v>
      </c>
      <c r="I7" s="78">
        <f>'League Table'!I6</f>
        <v>0</v>
      </c>
      <c r="J7" s="82">
        <f>'League Table'!J6</f>
        <v>5</v>
      </c>
      <c r="K7" s="85">
        <f>'League Table'!K6</f>
        <v>10</v>
      </c>
      <c r="L7" s="73"/>
      <c r="M7" s="66"/>
      <c r="N7" s="78">
        <v>1</v>
      </c>
      <c r="O7" s="79" t="str">
        <f>'League Table (2)'!C6</f>
        <v>PORTO (POR)</v>
      </c>
      <c r="P7" s="78">
        <f>'League Table (2)'!D6</f>
        <v>4</v>
      </c>
      <c r="Q7" s="78">
        <f>'League Table (2)'!E6</f>
        <v>4</v>
      </c>
      <c r="R7" s="78">
        <f>'League Table (2)'!F6</f>
        <v>0</v>
      </c>
      <c r="S7" s="78">
        <f>'League Table (2)'!G6</f>
        <v>0</v>
      </c>
      <c r="T7" s="78">
        <f>'League Table (2)'!H6</f>
        <v>5</v>
      </c>
      <c r="U7" s="78">
        <f>'League Table (2)'!I6</f>
        <v>0</v>
      </c>
      <c r="V7" s="82">
        <f>'League Table (2)'!J6</f>
        <v>5</v>
      </c>
      <c r="W7" s="85">
        <f>'League Table (2)'!K6</f>
        <v>12</v>
      </c>
      <c r="X7" s="66"/>
      <c r="Y7" s="66"/>
      <c r="Z7" s="66"/>
      <c r="AA7" s="66"/>
    </row>
    <row r="8" spans="1:27" s="68" customFormat="1" ht="14.1" customHeight="1">
      <c r="A8" s="66"/>
      <c r="B8" s="80">
        <v>2</v>
      </c>
      <c r="C8" s="81" t="str">
        <f>'League Table'!C7</f>
        <v>SLASK WROCLAW (POL)</v>
      </c>
      <c r="D8" s="80">
        <f>'League Table'!D7</f>
        <v>3</v>
      </c>
      <c r="E8" s="80">
        <f>'League Table'!E7</f>
        <v>3</v>
      </c>
      <c r="F8" s="80">
        <f>'League Table'!F7</f>
        <v>0</v>
      </c>
      <c r="G8" s="80">
        <f>'League Table'!G7</f>
        <v>0</v>
      </c>
      <c r="H8" s="80">
        <f>'League Table'!H7</f>
        <v>3</v>
      </c>
      <c r="I8" s="80">
        <f>'League Table'!I7</f>
        <v>0</v>
      </c>
      <c r="J8" s="83">
        <f>'League Table'!J7</f>
        <v>3</v>
      </c>
      <c r="K8" s="86">
        <f>'League Table'!K7</f>
        <v>9</v>
      </c>
      <c r="L8" s="73"/>
      <c r="M8" s="66"/>
      <c r="N8" s="80">
        <v>2</v>
      </c>
      <c r="O8" s="81" t="str">
        <f>'League Table (2)'!C7</f>
        <v>CRVENA ZVEDZA (SRB)</v>
      </c>
      <c r="P8" s="80">
        <f>'League Table (2)'!D7</f>
        <v>4</v>
      </c>
      <c r="Q8" s="80">
        <f>'League Table (2)'!E7</f>
        <v>2</v>
      </c>
      <c r="R8" s="80">
        <f>'League Table (2)'!F7</f>
        <v>1</v>
      </c>
      <c r="S8" s="80">
        <f>'League Table (2)'!G7</f>
        <v>1</v>
      </c>
      <c r="T8" s="80">
        <f>'League Table (2)'!H7</f>
        <v>5</v>
      </c>
      <c r="U8" s="80">
        <f>'League Table (2)'!I7</f>
        <v>2</v>
      </c>
      <c r="V8" s="83">
        <f>'League Table (2)'!J7</f>
        <v>3</v>
      </c>
      <c r="W8" s="86">
        <f>'League Table (2)'!K7</f>
        <v>7</v>
      </c>
      <c r="X8" s="66"/>
      <c r="Y8" s="66"/>
      <c r="Z8" s="66"/>
      <c r="AA8" s="66"/>
    </row>
    <row r="9" spans="1:27" s="68" customFormat="1" ht="14.1" customHeight="1">
      <c r="A9" s="66"/>
      <c r="B9" s="80">
        <v>3</v>
      </c>
      <c r="C9" s="81" t="str">
        <f>'League Table'!C8</f>
        <v>CELTIC (SCO)</v>
      </c>
      <c r="D9" s="80">
        <f>'League Table'!D8</f>
        <v>4</v>
      </c>
      <c r="E9" s="80">
        <f>'League Table'!E8</f>
        <v>1</v>
      </c>
      <c r="F9" s="80">
        <f>'League Table'!F8</f>
        <v>3</v>
      </c>
      <c r="G9" s="80">
        <f>'League Table'!G8</f>
        <v>0</v>
      </c>
      <c r="H9" s="80">
        <f>'League Table'!H8</f>
        <v>2</v>
      </c>
      <c r="I9" s="80">
        <f>'League Table'!I8</f>
        <v>1</v>
      </c>
      <c r="J9" s="83">
        <f>'League Table'!J8</f>
        <v>1</v>
      </c>
      <c r="K9" s="86">
        <f>'League Table'!K8</f>
        <v>6</v>
      </c>
      <c r="L9" s="73"/>
      <c r="M9" s="66"/>
      <c r="N9" s="80">
        <v>3</v>
      </c>
      <c r="O9" s="81" t="str">
        <f>'League Table (2)'!C8</f>
        <v>METZ (FRA)</v>
      </c>
      <c r="P9" s="80">
        <f>'League Table (2)'!D8</f>
        <v>3</v>
      </c>
      <c r="Q9" s="80">
        <f>'League Table (2)'!E8</f>
        <v>2</v>
      </c>
      <c r="R9" s="80">
        <f>'League Table (2)'!F8</f>
        <v>1</v>
      </c>
      <c r="S9" s="80">
        <f>'League Table (2)'!G8</f>
        <v>0</v>
      </c>
      <c r="T9" s="80">
        <f>'League Table (2)'!H8</f>
        <v>3</v>
      </c>
      <c r="U9" s="80">
        <f>'League Table (2)'!I8</f>
        <v>1</v>
      </c>
      <c r="V9" s="83">
        <f>'League Table (2)'!J8</f>
        <v>2</v>
      </c>
      <c r="W9" s="86">
        <f>'League Table (2)'!K8</f>
        <v>7</v>
      </c>
      <c r="X9" s="66"/>
      <c r="Y9" s="66"/>
      <c r="Z9" s="66"/>
      <c r="AA9" s="66"/>
    </row>
    <row r="10" spans="1:27" s="68" customFormat="1" ht="14.1" customHeight="1">
      <c r="A10" s="66"/>
      <c r="B10" s="80">
        <v>4</v>
      </c>
      <c r="C10" s="81" t="str">
        <f>'League Table'!C9</f>
        <v>LOSC LILLE (FRA)</v>
      </c>
      <c r="D10" s="80">
        <f>'League Table'!D9</f>
        <v>3</v>
      </c>
      <c r="E10" s="80">
        <f>'League Table'!E9</f>
        <v>1</v>
      </c>
      <c r="F10" s="80">
        <f>'League Table'!F9</f>
        <v>2</v>
      </c>
      <c r="G10" s="80">
        <f>'League Table'!G9</f>
        <v>0</v>
      </c>
      <c r="H10" s="80">
        <f>'League Table'!H9</f>
        <v>1</v>
      </c>
      <c r="I10" s="80">
        <f>'League Table'!I9</f>
        <v>0</v>
      </c>
      <c r="J10" s="83">
        <f>'League Table'!J9</f>
        <v>1</v>
      </c>
      <c r="K10" s="86">
        <f>'League Table'!K9</f>
        <v>5</v>
      </c>
      <c r="L10" s="73"/>
      <c r="M10" s="66"/>
      <c r="N10" s="80">
        <v>4</v>
      </c>
      <c r="O10" s="81" t="str">
        <f>'League Table (2)'!C9</f>
        <v>LEICESTER CITY(ENG)</v>
      </c>
      <c r="P10" s="80">
        <f>'League Table (2)'!D9</f>
        <v>3</v>
      </c>
      <c r="Q10" s="80">
        <f>'League Table (2)'!E9</f>
        <v>2</v>
      </c>
      <c r="R10" s="80">
        <f>'League Table (2)'!F9</f>
        <v>0</v>
      </c>
      <c r="S10" s="80">
        <f>'League Table (2)'!G9</f>
        <v>1</v>
      </c>
      <c r="T10" s="80">
        <f>'League Table (2)'!H9</f>
        <v>6</v>
      </c>
      <c r="U10" s="80">
        <f>'League Table (2)'!I9</f>
        <v>2</v>
      </c>
      <c r="V10" s="83">
        <f>'League Table (2)'!J9</f>
        <v>4</v>
      </c>
      <c r="W10" s="86">
        <f>'League Table (2)'!K9</f>
        <v>6</v>
      </c>
      <c r="X10" s="66"/>
      <c r="Y10" s="66"/>
      <c r="Z10" s="66"/>
      <c r="AA10" s="66"/>
    </row>
    <row r="11" spans="1:27" s="68" customFormat="1" ht="14.1" customHeight="1">
      <c r="A11" s="66"/>
      <c r="B11" s="74">
        <v>5</v>
      </c>
      <c r="C11" s="75" t="str">
        <f>'League Table'!C10</f>
        <v>SIGMA OLOMOUC (CZE)</v>
      </c>
      <c r="D11" s="74">
        <f>'League Table'!D10</f>
        <v>3</v>
      </c>
      <c r="E11" s="74">
        <f>'League Table'!E10</f>
        <v>1</v>
      </c>
      <c r="F11" s="74">
        <f>'League Table'!F10</f>
        <v>2</v>
      </c>
      <c r="G11" s="74">
        <f>'League Table'!G10</f>
        <v>0</v>
      </c>
      <c r="H11" s="74">
        <f>'League Table'!H10</f>
        <v>1</v>
      </c>
      <c r="I11" s="74">
        <f>'League Table'!I10</f>
        <v>0</v>
      </c>
      <c r="J11" s="84">
        <f>'League Table'!J10</f>
        <v>1</v>
      </c>
      <c r="K11" s="87">
        <f>'League Table'!K10</f>
        <v>5</v>
      </c>
      <c r="L11" s="67"/>
      <c r="M11" s="66"/>
      <c r="N11" s="74">
        <v>5</v>
      </c>
      <c r="O11" s="75" t="str">
        <f>'League Table (2)'!C10</f>
        <v>FENERBAHÇE (TUR)</v>
      </c>
      <c r="P11" s="74">
        <f>'League Table (2)'!D10</f>
        <v>4</v>
      </c>
      <c r="Q11" s="74">
        <f>'League Table (2)'!E10</f>
        <v>0</v>
      </c>
      <c r="R11" s="74">
        <f>'League Table (2)'!F10</f>
        <v>4</v>
      </c>
      <c r="S11" s="74">
        <f>'League Table (2)'!G10</f>
        <v>0</v>
      </c>
      <c r="T11" s="74">
        <f>'League Table (2)'!H10</f>
        <v>0</v>
      </c>
      <c r="U11" s="74">
        <f>'League Table (2)'!I10</f>
        <v>0</v>
      </c>
      <c r="V11" s="84">
        <f>'League Table (2)'!J10</f>
        <v>0</v>
      </c>
      <c r="W11" s="87">
        <f>'League Table (2)'!K10</f>
        <v>4</v>
      </c>
      <c r="X11" s="66"/>
      <c r="Y11" s="66"/>
      <c r="Z11" s="66"/>
      <c r="AA11" s="66"/>
    </row>
    <row r="12" spans="1:27" s="68" customFormat="1" ht="14.1" customHeight="1">
      <c r="A12" s="66"/>
      <c r="B12" s="74">
        <v>6</v>
      </c>
      <c r="C12" s="75" t="str">
        <f>'League Table'!C11</f>
        <v>NEFTÇİ PFK (AZE)</v>
      </c>
      <c r="D12" s="74">
        <f>'League Table'!D11</f>
        <v>3</v>
      </c>
      <c r="E12" s="74">
        <f>'League Table'!E11</f>
        <v>1</v>
      </c>
      <c r="F12" s="74">
        <f>'League Table'!F11</f>
        <v>0</v>
      </c>
      <c r="G12" s="74">
        <f>'League Table'!G11</f>
        <v>2</v>
      </c>
      <c r="H12" s="74">
        <f>'League Table'!H11</f>
        <v>3</v>
      </c>
      <c r="I12" s="74">
        <f>'League Table'!I11</f>
        <v>2</v>
      </c>
      <c r="J12" s="84">
        <f>'League Table'!J11</f>
        <v>1</v>
      </c>
      <c r="K12" s="87">
        <f>'League Table'!K11</f>
        <v>3</v>
      </c>
      <c r="L12" s="67"/>
      <c r="M12" s="66"/>
      <c r="N12" s="74">
        <v>6</v>
      </c>
      <c r="O12" s="75" t="str">
        <f>'League Table (2)'!C11</f>
        <v>ANTALYASPOR (TUR)</v>
      </c>
      <c r="P12" s="74">
        <f>'League Table (2)'!D11</f>
        <v>4</v>
      </c>
      <c r="Q12" s="74">
        <f>'League Table (2)'!E11</f>
        <v>1</v>
      </c>
      <c r="R12" s="74">
        <f>'League Table (2)'!F11</f>
        <v>1</v>
      </c>
      <c r="S12" s="74">
        <f>'League Table (2)'!G11</f>
        <v>2</v>
      </c>
      <c r="T12" s="74">
        <f>'League Table (2)'!H11</f>
        <v>2</v>
      </c>
      <c r="U12" s="74">
        <f>'League Table (2)'!I11</f>
        <v>4</v>
      </c>
      <c r="V12" s="84">
        <f>'League Table (2)'!J11</f>
        <v>-2</v>
      </c>
      <c r="W12" s="87">
        <f>'League Table (2)'!K11</f>
        <v>4</v>
      </c>
      <c r="X12" s="66"/>
      <c r="Y12" s="66"/>
      <c r="Z12" s="66"/>
      <c r="AA12" s="66"/>
    </row>
    <row r="13" spans="1:27" s="68" customFormat="1" ht="14.1" customHeight="1">
      <c r="A13" s="66"/>
      <c r="B13" s="74">
        <v>7</v>
      </c>
      <c r="C13" s="75" t="str">
        <f>'League Table'!C12</f>
        <v>ANDERLECHT (BEL)</v>
      </c>
      <c r="D13" s="74">
        <f>'League Table'!D12</f>
        <v>4</v>
      </c>
      <c r="E13" s="74">
        <f>'League Table'!E12</f>
        <v>0</v>
      </c>
      <c r="F13" s="74">
        <f>'League Table'!F12</f>
        <v>3</v>
      </c>
      <c r="G13" s="74">
        <f>'League Table'!G12</f>
        <v>1</v>
      </c>
      <c r="H13" s="74">
        <f>'League Table'!H12</f>
        <v>0</v>
      </c>
      <c r="I13" s="74">
        <f>'League Table'!I12</f>
        <v>1</v>
      </c>
      <c r="J13" s="84">
        <f>'League Table'!J12</f>
        <v>-1</v>
      </c>
      <c r="K13" s="87">
        <f>'League Table'!K12</f>
        <v>3</v>
      </c>
      <c r="L13" s="67"/>
      <c r="M13" s="66"/>
      <c r="N13" s="74">
        <v>7</v>
      </c>
      <c r="O13" s="75" t="str">
        <f>'League Table (2)'!C12</f>
        <v>HAMBURG (GER)</v>
      </c>
      <c r="P13" s="74">
        <f>'League Table (2)'!D12</f>
        <v>4</v>
      </c>
      <c r="Q13" s="74">
        <f>'League Table (2)'!E12</f>
        <v>0</v>
      </c>
      <c r="R13" s="74">
        <f>'League Table (2)'!F12</f>
        <v>2</v>
      </c>
      <c r="S13" s="74">
        <f>'League Table (2)'!G12</f>
        <v>2</v>
      </c>
      <c r="T13" s="74">
        <f>'League Table (2)'!H12</f>
        <v>2</v>
      </c>
      <c r="U13" s="74">
        <f>'League Table (2)'!I12</f>
        <v>6</v>
      </c>
      <c r="V13" s="84">
        <f>'League Table (2)'!J12</f>
        <v>-4</v>
      </c>
      <c r="W13" s="87">
        <f>'League Table (2)'!K12</f>
        <v>2</v>
      </c>
      <c r="X13" s="66"/>
      <c r="Y13" s="66"/>
      <c r="Z13" s="66"/>
      <c r="AA13" s="66"/>
    </row>
    <row r="14" spans="1:27" s="68" customFormat="1" ht="14.1" customHeight="1">
      <c r="A14" s="66"/>
      <c r="B14" s="74">
        <v>8</v>
      </c>
      <c r="C14" s="75" t="str">
        <f>'League Table'!C13</f>
        <v>KONYASPOR (TUR)</v>
      </c>
      <c r="D14" s="74">
        <f>'League Table'!D13</f>
        <v>4</v>
      </c>
      <c r="E14" s="74">
        <f>'League Table'!E13</f>
        <v>0</v>
      </c>
      <c r="F14" s="74">
        <f>'League Table'!F13</f>
        <v>1</v>
      </c>
      <c r="G14" s="74">
        <f>'League Table'!G13</f>
        <v>3</v>
      </c>
      <c r="H14" s="74">
        <f>'League Table'!H13</f>
        <v>1</v>
      </c>
      <c r="I14" s="74">
        <f>'League Table'!I13</f>
        <v>6</v>
      </c>
      <c r="J14" s="84">
        <f>'League Table'!J13</f>
        <v>-5</v>
      </c>
      <c r="K14" s="87">
        <f>'League Table'!K13</f>
        <v>1</v>
      </c>
      <c r="L14" s="67"/>
      <c r="M14" s="66"/>
      <c r="N14" s="74">
        <v>8</v>
      </c>
      <c r="O14" s="75" t="str">
        <f>'League Table (2)'!C13</f>
        <v>ASPIRE ACADEMY (QAT)</v>
      </c>
      <c r="P14" s="74">
        <f>'League Table (2)'!D13</f>
        <v>3</v>
      </c>
      <c r="Q14" s="74">
        <f>'League Table (2)'!E13</f>
        <v>0</v>
      </c>
      <c r="R14" s="74">
        <f>'League Table (2)'!F13</f>
        <v>1</v>
      </c>
      <c r="S14" s="74">
        <f>'League Table (2)'!G13</f>
        <v>2</v>
      </c>
      <c r="T14" s="74">
        <f>'League Table (2)'!H13</f>
        <v>3</v>
      </c>
      <c r="U14" s="74">
        <f>'League Table (2)'!I13</f>
        <v>8</v>
      </c>
      <c r="V14" s="84">
        <f>'League Table (2)'!J13</f>
        <v>-5</v>
      </c>
      <c r="W14" s="87">
        <f>'League Table (2)'!K13</f>
        <v>1</v>
      </c>
      <c r="X14" s="66"/>
      <c r="Y14" s="66"/>
      <c r="Z14" s="66"/>
      <c r="AA14" s="66"/>
    </row>
    <row r="15" spans="1:27" s="68" customFormat="1" ht="14.1" customHeight="1">
      <c r="A15" s="66"/>
      <c r="B15" s="74">
        <v>9</v>
      </c>
      <c r="C15" s="75" t="str">
        <f>'League Table'!C14</f>
        <v>BURSASPOR (TUR)</v>
      </c>
      <c r="D15" s="74">
        <f>'League Table'!D14</f>
        <v>4</v>
      </c>
      <c r="E15" s="74">
        <f>'League Table'!E14</f>
        <v>0</v>
      </c>
      <c r="F15" s="74">
        <f>'League Table'!F14</f>
        <v>0</v>
      </c>
      <c r="G15" s="74">
        <f>'League Table'!G14</f>
        <v>4</v>
      </c>
      <c r="H15" s="74">
        <f>'League Table'!H14</f>
        <v>0</v>
      </c>
      <c r="I15" s="74">
        <f>'League Table'!I14</f>
        <v>6</v>
      </c>
      <c r="J15" s="84">
        <f>'League Table'!J14</f>
        <v>-6</v>
      </c>
      <c r="K15" s="87">
        <f>'League Table'!K14</f>
        <v>0</v>
      </c>
      <c r="L15" s="67"/>
      <c r="M15" s="66"/>
      <c r="N15" s="74">
        <v>9</v>
      </c>
      <c r="O15" s="75" t="str">
        <f>'League Table (2)'!C14</f>
        <v>KRC GENK (BEL)</v>
      </c>
      <c r="P15" s="74">
        <f>'League Table (2)'!D14</f>
        <v>3</v>
      </c>
      <c r="Q15" s="74">
        <f>'League Table (2)'!E14</f>
        <v>0</v>
      </c>
      <c r="R15" s="74">
        <f>'League Table (2)'!F14</f>
        <v>0</v>
      </c>
      <c r="S15" s="74">
        <f>'League Table (2)'!G14</f>
        <v>3</v>
      </c>
      <c r="T15" s="74">
        <f>'League Table (2)'!H14</f>
        <v>3</v>
      </c>
      <c r="U15" s="74">
        <f>'League Table (2)'!I14</f>
        <v>6</v>
      </c>
      <c r="V15" s="84">
        <f>'League Table (2)'!J14</f>
        <v>-3</v>
      </c>
      <c r="W15" s="87">
        <f>'League Table (2)'!K14</f>
        <v>0</v>
      </c>
      <c r="X15" s="66"/>
      <c r="Y15" s="66"/>
      <c r="Z15" s="66"/>
      <c r="AA15" s="66"/>
    </row>
    <row r="16" spans="1:27" s="68" customFormat="1" ht="8.1" customHeight="1">
      <c r="A16" s="66"/>
      <c r="B16" s="67"/>
      <c r="C16" s="66"/>
      <c r="D16" s="67"/>
      <c r="E16" s="67"/>
      <c r="F16" s="67"/>
      <c r="G16" s="67"/>
      <c r="H16" s="67"/>
      <c r="I16" s="67"/>
      <c r="J16" s="67"/>
      <c r="K16" s="67"/>
      <c r="L16" s="66"/>
      <c r="M16" s="66"/>
      <c r="N16" s="67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s="68" customFormat="1" ht="21" customHeight="1">
      <c r="A17" s="66"/>
      <c r="B17" s="308" t="s">
        <v>7</v>
      </c>
      <c r="C17" s="308"/>
      <c r="D17" s="308"/>
      <c r="E17" s="308"/>
      <c r="F17" s="308"/>
      <c r="G17" s="308"/>
      <c r="H17" s="308"/>
      <c r="I17" s="308"/>
      <c r="J17" s="308"/>
      <c r="K17" s="308"/>
      <c r="L17" s="69"/>
      <c r="M17" s="66"/>
      <c r="N17" s="308" t="s">
        <v>6</v>
      </c>
      <c r="O17" s="308"/>
      <c r="P17" s="308"/>
      <c r="Q17" s="308"/>
      <c r="R17" s="308"/>
      <c r="S17" s="308"/>
      <c r="T17" s="308"/>
      <c r="U17" s="308"/>
      <c r="V17" s="308"/>
      <c r="W17" s="308"/>
      <c r="X17" s="66"/>
      <c r="Y17" s="66"/>
      <c r="Z17" s="66"/>
      <c r="AA17" s="66"/>
    </row>
    <row r="18" spans="1:27" s="68" customFormat="1" ht="5.0999999999999996" customHeight="1">
      <c r="A18" s="66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66"/>
      <c r="M18" s="66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66"/>
      <c r="Y18" s="66"/>
      <c r="Z18" s="66"/>
      <c r="AA18" s="66"/>
    </row>
    <row r="19" spans="1:27" s="68" customFormat="1" ht="14.1" customHeight="1" thickBot="1">
      <c r="A19" s="66"/>
      <c r="B19" s="77"/>
      <c r="C19" s="88" t="s">
        <v>20</v>
      </c>
      <c r="D19" s="76" t="s">
        <v>11</v>
      </c>
      <c r="E19" s="76" t="s">
        <v>12</v>
      </c>
      <c r="F19" s="76" t="s">
        <v>13</v>
      </c>
      <c r="G19" s="76" t="s">
        <v>14</v>
      </c>
      <c r="H19" s="76" t="s">
        <v>15</v>
      </c>
      <c r="I19" s="76" t="s">
        <v>16</v>
      </c>
      <c r="J19" s="89" t="s">
        <v>17</v>
      </c>
      <c r="K19" s="90" t="s">
        <v>18</v>
      </c>
      <c r="L19" s="72"/>
      <c r="M19" s="66"/>
      <c r="N19" s="77"/>
      <c r="O19" s="88" t="s">
        <v>20</v>
      </c>
      <c r="P19" s="76" t="s">
        <v>11</v>
      </c>
      <c r="Q19" s="76" t="s">
        <v>12</v>
      </c>
      <c r="R19" s="76" t="s">
        <v>13</v>
      </c>
      <c r="S19" s="76" t="s">
        <v>14</v>
      </c>
      <c r="T19" s="76" t="s">
        <v>15</v>
      </c>
      <c r="U19" s="76" t="s">
        <v>16</v>
      </c>
      <c r="V19" s="89" t="s">
        <v>17</v>
      </c>
      <c r="W19" s="90" t="s">
        <v>18</v>
      </c>
      <c r="X19" s="66"/>
      <c r="Y19" s="66"/>
      <c r="Z19" s="66"/>
      <c r="AA19" s="66"/>
    </row>
    <row r="20" spans="1:27" s="68" customFormat="1" ht="14.1" customHeight="1">
      <c r="A20" s="66"/>
      <c r="B20" s="78">
        <v>1</v>
      </c>
      <c r="C20" s="79" t="str">
        <f>'League Table (3)'!C6</f>
        <v>BEŞİKTAŞ (TUR)</v>
      </c>
      <c r="D20" s="78">
        <f>'League Table (3)'!D6</f>
        <v>4</v>
      </c>
      <c r="E20" s="78">
        <f>'League Table (3)'!E6</f>
        <v>3</v>
      </c>
      <c r="F20" s="78">
        <f>'League Table (3)'!F6</f>
        <v>0</v>
      </c>
      <c r="G20" s="78">
        <f>'League Table (3)'!G6</f>
        <v>1</v>
      </c>
      <c r="H20" s="78">
        <f>'League Table (3)'!H6</f>
        <v>6</v>
      </c>
      <c r="I20" s="78">
        <f>'League Table (3)'!I6</f>
        <v>3</v>
      </c>
      <c r="J20" s="82">
        <f>'League Table (3)'!J6</f>
        <v>3</v>
      </c>
      <c r="K20" s="85">
        <f>'League Table (3)'!K6</f>
        <v>9</v>
      </c>
      <c r="L20" s="67"/>
      <c r="M20" s="66"/>
      <c r="N20" s="78">
        <v>1</v>
      </c>
      <c r="O20" s="79" t="str">
        <f>'League Table (4)'!C6</f>
        <v>O. MARSEILLE (FRA)</v>
      </c>
      <c r="P20" s="78">
        <f>'League Table (4)'!D6</f>
        <v>3</v>
      </c>
      <c r="Q20" s="78">
        <f>'League Table (4)'!E6</f>
        <v>3</v>
      </c>
      <c r="R20" s="78">
        <f>'League Table (4)'!F6</f>
        <v>0</v>
      </c>
      <c r="S20" s="78">
        <f>'League Table (4)'!G6</f>
        <v>0</v>
      </c>
      <c r="T20" s="78">
        <f>'League Table (4)'!H6</f>
        <v>4</v>
      </c>
      <c r="U20" s="78">
        <f>'League Table (4)'!I6</f>
        <v>0</v>
      </c>
      <c r="V20" s="82">
        <f>'League Table (4)'!J6</f>
        <v>4</v>
      </c>
      <c r="W20" s="85">
        <f>'League Table (4)'!K6</f>
        <v>9</v>
      </c>
      <c r="X20" s="66"/>
      <c r="Y20" s="66"/>
      <c r="Z20" s="66"/>
      <c r="AA20" s="66"/>
    </row>
    <row r="21" spans="1:27" s="68" customFormat="1" ht="14.1" customHeight="1">
      <c r="A21" s="66"/>
      <c r="B21" s="80">
        <v>2</v>
      </c>
      <c r="C21" s="81" t="str">
        <f>'League Table (3)'!C7</f>
        <v>ODENSE (DEN)</v>
      </c>
      <c r="D21" s="80">
        <f>'League Table (3)'!D7</f>
        <v>3</v>
      </c>
      <c r="E21" s="80">
        <f>'League Table (3)'!E7</f>
        <v>3</v>
      </c>
      <c r="F21" s="80">
        <f>'League Table (3)'!F7</f>
        <v>0</v>
      </c>
      <c r="G21" s="80">
        <f>'League Table (3)'!G7</f>
        <v>0</v>
      </c>
      <c r="H21" s="80">
        <f>'League Table (3)'!H7</f>
        <v>4</v>
      </c>
      <c r="I21" s="80">
        <f>'League Table (3)'!I7</f>
        <v>1</v>
      </c>
      <c r="J21" s="83">
        <f>'League Table (3)'!J7</f>
        <v>3</v>
      </c>
      <c r="K21" s="86">
        <f>'League Table (3)'!K7</f>
        <v>9</v>
      </c>
      <c r="L21" s="67"/>
      <c r="M21" s="66"/>
      <c r="N21" s="80">
        <v>2</v>
      </c>
      <c r="O21" s="81" t="str">
        <f>'League Table (4)'!C7</f>
        <v>GALATASARAY (TUR)</v>
      </c>
      <c r="P21" s="80">
        <f>'League Table (4)'!D7</f>
        <v>4</v>
      </c>
      <c r="Q21" s="80">
        <f>'League Table (4)'!E7</f>
        <v>2</v>
      </c>
      <c r="R21" s="80">
        <f>'League Table (4)'!F7</f>
        <v>2</v>
      </c>
      <c r="S21" s="80">
        <f>'League Table (4)'!G7</f>
        <v>0</v>
      </c>
      <c r="T21" s="80">
        <f>'League Table (4)'!H7</f>
        <v>3</v>
      </c>
      <c r="U21" s="80">
        <f>'League Table (4)'!I7</f>
        <v>0</v>
      </c>
      <c r="V21" s="83">
        <f>'League Table (4)'!J7</f>
        <v>3</v>
      </c>
      <c r="W21" s="86">
        <f>'League Table (4)'!K7</f>
        <v>8</v>
      </c>
      <c r="X21" s="66"/>
      <c r="Y21" s="66"/>
      <c r="Z21" s="66"/>
      <c r="AA21" s="66"/>
    </row>
    <row r="22" spans="1:27" s="68" customFormat="1" ht="14.1" customHeight="1">
      <c r="A22" s="66"/>
      <c r="B22" s="80">
        <v>3</v>
      </c>
      <c r="C22" s="81" t="str">
        <f>'League Table (3)'!C8</f>
        <v>CHELSEA (ENG)</v>
      </c>
      <c r="D22" s="80">
        <f>'League Table (3)'!D8</f>
        <v>4</v>
      </c>
      <c r="E22" s="80">
        <f>'League Table (3)'!E8</f>
        <v>2</v>
      </c>
      <c r="F22" s="80">
        <f>'League Table (3)'!F8</f>
        <v>2</v>
      </c>
      <c r="G22" s="80">
        <f>'League Table (3)'!G8</f>
        <v>0</v>
      </c>
      <c r="H22" s="80">
        <f>'League Table (3)'!H8</f>
        <v>2</v>
      </c>
      <c r="I22" s="80">
        <f>'League Table (3)'!I8</f>
        <v>0</v>
      </c>
      <c r="J22" s="83">
        <f>'League Table (3)'!J8</f>
        <v>2</v>
      </c>
      <c r="K22" s="86">
        <f>'League Table (3)'!K8</f>
        <v>8</v>
      </c>
      <c r="L22" s="67"/>
      <c r="M22" s="66"/>
      <c r="N22" s="80">
        <v>3</v>
      </c>
      <c r="O22" s="81" t="str">
        <f>'League Table (4)'!C8</f>
        <v>HAMMARBY IF (SWE)</v>
      </c>
      <c r="P22" s="80">
        <f>'League Table (4)'!D8</f>
        <v>4</v>
      </c>
      <c r="Q22" s="80">
        <f>'League Table (4)'!E8</f>
        <v>1</v>
      </c>
      <c r="R22" s="80">
        <f>'League Table (4)'!F8</f>
        <v>2</v>
      </c>
      <c r="S22" s="80">
        <f>'League Table (4)'!G8</f>
        <v>1</v>
      </c>
      <c r="T22" s="80">
        <f>'League Table (4)'!H8</f>
        <v>3</v>
      </c>
      <c r="U22" s="80">
        <f>'League Table (4)'!I8</f>
        <v>1</v>
      </c>
      <c r="V22" s="83">
        <f>'League Table (4)'!J8</f>
        <v>2</v>
      </c>
      <c r="W22" s="86">
        <f>'League Table (4)'!K8</f>
        <v>5</v>
      </c>
      <c r="X22" s="66"/>
      <c r="Y22" s="66"/>
      <c r="Z22" s="66"/>
      <c r="AA22" s="66"/>
    </row>
    <row r="23" spans="1:27" s="68" customFormat="1" ht="14.1" customHeight="1">
      <c r="A23" s="66"/>
      <c r="B23" s="80">
        <v>4</v>
      </c>
      <c r="C23" s="81" t="str">
        <f>'League Table (3)'!C9</f>
        <v>ST PAULI (GER)</v>
      </c>
      <c r="D23" s="80">
        <f>'League Table (3)'!D9</f>
        <v>3</v>
      </c>
      <c r="E23" s="80">
        <f>'League Table (3)'!E9</f>
        <v>1</v>
      </c>
      <c r="F23" s="80">
        <f>'League Table (3)'!F9</f>
        <v>2</v>
      </c>
      <c r="G23" s="80">
        <f>'League Table (3)'!G9</f>
        <v>0</v>
      </c>
      <c r="H23" s="80">
        <f>'League Table (3)'!H9</f>
        <v>1</v>
      </c>
      <c r="I23" s="80">
        <f>'League Table (3)'!I9</f>
        <v>0</v>
      </c>
      <c r="J23" s="83">
        <f>'League Table (3)'!J9</f>
        <v>1</v>
      </c>
      <c r="K23" s="86">
        <f>'League Table (3)'!K9</f>
        <v>5</v>
      </c>
      <c r="L23" s="67"/>
      <c r="M23" s="66"/>
      <c r="N23" s="80">
        <v>4</v>
      </c>
      <c r="O23" s="81" t="str">
        <f>'League Table (4)'!C9</f>
        <v>ATALANTA (ITA)</v>
      </c>
      <c r="P23" s="80">
        <f>'League Table (4)'!D9</f>
        <v>4</v>
      </c>
      <c r="Q23" s="80">
        <f>'League Table (4)'!E9</f>
        <v>1</v>
      </c>
      <c r="R23" s="80">
        <f>'League Table (4)'!F9</f>
        <v>2</v>
      </c>
      <c r="S23" s="80">
        <f>'League Table (4)'!G9</f>
        <v>1</v>
      </c>
      <c r="T23" s="80">
        <f>'League Table (4)'!H9</f>
        <v>3</v>
      </c>
      <c r="U23" s="80">
        <f>'League Table (4)'!I9</f>
        <v>2</v>
      </c>
      <c r="V23" s="83">
        <f>'League Table (4)'!J9</f>
        <v>1</v>
      </c>
      <c r="W23" s="86">
        <f>'League Table (4)'!K9</f>
        <v>5</v>
      </c>
      <c r="X23" s="66"/>
      <c r="Y23" s="66"/>
      <c r="Z23" s="66"/>
      <c r="AA23" s="66"/>
    </row>
    <row r="24" spans="1:27" s="68" customFormat="1" ht="14.1" customHeight="1">
      <c r="A24" s="66"/>
      <c r="B24" s="74">
        <v>5</v>
      </c>
      <c r="C24" s="75" t="str">
        <f>'League Table (3)'!C10</f>
        <v>CELTA VIGO (ESP)</v>
      </c>
      <c r="D24" s="74">
        <f>'League Table (3)'!D10</f>
        <v>4</v>
      </c>
      <c r="E24" s="74">
        <f>'League Table (3)'!E10</f>
        <v>1</v>
      </c>
      <c r="F24" s="74">
        <f>'League Table (3)'!F10</f>
        <v>2</v>
      </c>
      <c r="G24" s="74">
        <f>'League Table (3)'!G10</f>
        <v>1</v>
      </c>
      <c r="H24" s="74">
        <f>'League Table (3)'!H10</f>
        <v>3</v>
      </c>
      <c r="I24" s="74">
        <f>'League Table (3)'!I10</f>
        <v>3</v>
      </c>
      <c r="J24" s="84">
        <f>'League Table (3)'!J10</f>
        <v>0</v>
      </c>
      <c r="K24" s="87">
        <f>'League Table (3)'!K10</f>
        <v>5</v>
      </c>
      <c r="L24" s="67"/>
      <c r="M24" s="66"/>
      <c r="N24" s="74">
        <v>5</v>
      </c>
      <c r="O24" s="75" t="str">
        <f>'League Table (4)'!C10</f>
        <v>O. LJUBLJANA (SLO)</v>
      </c>
      <c r="P24" s="74">
        <f>'League Table (4)'!D10</f>
        <v>3</v>
      </c>
      <c r="Q24" s="74">
        <f>'League Table (4)'!E10</f>
        <v>1</v>
      </c>
      <c r="R24" s="74">
        <f>'League Table (4)'!F10</f>
        <v>2</v>
      </c>
      <c r="S24" s="74">
        <f>'League Table (4)'!G10</f>
        <v>0</v>
      </c>
      <c r="T24" s="74">
        <f>'League Table (4)'!H10</f>
        <v>2</v>
      </c>
      <c r="U24" s="74">
        <f>'League Table (4)'!I10</f>
        <v>1</v>
      </c>
      <c r="V24" s="84">
        <f>'League Table (4)'!J10</f>
        <v>1</v>
      </c>
      <c r="W24" s="87">
        <f>'League Table (4)'!K10</f>
        <v>5</v>
      </c>
      <c r="X24" s="66"/>
      <c r="Y24" s="66"/>
      <c r="Z24" s="66"/>
      <c r="AA24" s="66"/>
    </row>
    <row r="25" spans="1:27" s="68" customFormat="1" ht="14.1" customHeight="1">
      <c r="A25" s="66"/>
      <c r="B25" s="74">
        <v>6</v>
      </c>
      <c r="C25" s="75" t="str">
        <f>'League Table (3)'!C11</f>
        <v>ZENIT (RUS)</v>
      </c>
      <c r="D25" s="74">
        <f>'League Table (3)'!D11</f>
        <v>3</v>
      </c>
      <c r="E25" s="74">
        <f>'League Table (3)'!E11</f>
        <v>1</v>
      </c>
      <c r="F25" s="74">
        <f>'League Table (3)'!F11</f>
        <v>1</v>
      </c>
      <c r="G25" s="74">
        <f>'League Table (3)'!G11</f>
        <v>1</v>
      </c>
      <c r="H25" s="74">
        <f>'League Table (3)'!H11</f>
        <v>6</v>
      </c>
      <c r="I25" s="74">
        <f>'League Table (3)'!I11</f>
        <v>4</v>
      </c>
      <c r="J25" s="84">
        <f>'League Table (3)'!J11</f>
        <v>2</v>
      </c>
      <c r="K25" s="87">
        <f>'League Table (3)'!K11</f>
        <v>4</v>
      </c>
      <c r="L25" s="67"/>
      <c r="M25" s="66"/>
      <c r="N25" s="74">
        <v>6</v>
      </c>
      <c r="O25" s="75" t="str">
        <f>'League Table (4)'!C11</f>
        <v>KASIMPAŞA (TUR)</v>
      </c>
      <c r="P25" s="74">
        <f>'League Table (4)'!D11</f>
        <v>4</v>
      </c>
      <c r="Q25" s="74">
        <f>'League Table (4)'!E11</f>
        <v>1</v>
      </c>
      <c r="R25" s="74">
        <f>'League Table (4)'!F11</f>
        <v>1</v>
      </c>
      <c r="S25" s="74">
        <f>'League Table (4)'!G11</f>
        <v>2</v>
      </c>
      <c r="T25" s="74">
        <f>'League Table (4)'!H11</f>
        <v>3</v>
      </c>
      <c r="U25" s="74">
        <f>'League Table (4)'!I11</f>
        <v>5</v>
      </c>
      <c r="V25" s="84">
        <f>'League Table (4)'!J11</f>
        <v>-2</v>
      </c>
      <c r="W25" s="87">
        <f>'League Table (4)'!K11</f>
        <v>4</v>
      </c>
      <c r="X25" s="66"/>
      <c r="Y25" s="66"/>
      <c r="Z25" s="66"/>
      <c r="AA25" s="66"/>
    </row>
    <row r="26" spans="1:27" s="68" customFormat="1" ht="14.1" customHeight="1">
      <c r="A26" s="66"/>
      <c r="B26" s="74">
        <v>7</v>
      </c>
      <c r="C26" s="75" t="str">
        <f>'League Table (3)'!C12</f>
        <v>KAYSERİSPOR (TUR)</v>
      </c>
      <c r="D26" s="74">
        <f>'League Table (3)'!D12</f>
        <v>3</v>
      </c>
      <c r="E26" s="74">
        <f>'League Table (3)'!E12</f>
        <v>0</v>
      </c>
      <c r="F26" s="74">
        <f>'League Table (3)'!F12</f>
        <v>2</v>
      </c>
      <c r="G26" s="74">
        <f>'League Table (3)'!G12</f>
        <v>1</v>
      </c>
      <c r="H26" s="74">
        <f>'League Table (3)'!H12</f>
        <v>1</v>
      </c>
      <c r="I26" s="74">
        <f>'League Table (3)'!I12</f>
        <v>2</v>
      </c>
      <c r="J26" s="84">
        <f>'League Table (3)'!J12</f>
        <v>-1</v>
      </c>
      <c r="K26" s="87">
        <f>'League Table (3)'!K12</f>
        <v>2</v>
      </c>
      <c r="L26" s="67"/>
      <c r="M26" s="66"/>
      <c r="N26" s="74">
        <v>7</v>
      </c>
      <c r="O26" s="75" t="str">
        <f>'League Table (4)'!C12</f>
        <v>MAN. CITY (ENG)</v>
      </c>
      <c r="P26" s="74">
        <f>'League Table (4)'!D12</f>
        <v>3</v>
      </c>
      <c r="Q26" s="74">
        <f>'League Table (4)'!E12</f>
        <v>0</v>
      </c>
      <c r="R26" s="74">
        <f>'League Table (4)'!F12</f>
        <v>2</v>
      </c>
      <c r="S26" s="74">
        <f>'League Table (4)'!G12</f>
        <v>1</v>
      </c>
      <c r="T26" s="74">
        <f>'League Table (4)'!H12</f>
        <v>1</v>
      </c>
      <c r="U26" s="74">
        <f>'League Table (4)'!I12</f>
        <v>3</v>
      </c>
      <c r="V26" s="84">
        <f>'League Table (4)'!J12</f>
        <v>-2</v>
      </c>
      <c r="W26" s="87">
        <f>'League Table (4)'!K12</f>
        <v>2</v>
      </c>
      <c r="X26" s="66"/>
      <c r="Y26" s="66"/>
      <c r="Z26" s="66"/>
      <c r="AA26" s="66"/>
    </row>
    <row r="27" spans="1:27" s="68" customFormat="1" ht="14.1" customHeight="1">
      <c r="A27" s="66"/>
      <c r="B27" s="74">
        <v>8</v>
      </c>
      <c r="C27" s="75" t="str">
        <f>'League Table (3)'!C13</f>
        <v>AIK SOLNA (SWE)</v>
      </c>
      <c r="D27" s="74">
        <f>'League Table (3)'!D13</f>
        <v>4</v>
      </c>
      <c r="E27" s="74">
        <f>'League Table (3)'!E13</f>
        <v>0</v>
      </c>
      <c r="F27" s="74">
        <f>'League Table (3)'!F13</f>
        <v>1</v>
      </c>
      <c r="G27" s="74">
        <f>'League Table (3)'!G13</f>
        <v>3</v>
      </c>
      <c r="H27" s="74">
        <f>'League Table (3)'!H13</f>
        <v>1</v>
      </c>
      <c r="I27" s="74">
        <f>'League Table (3)'!I13</f>
        <v>4</v>
      </c>
      <c r="J27" s="84">
        <f>'League Table (3)'!J13</f>
        <v>-3</v>
      </c>
      <c r="K27" s="87">
        <f>'League Table (3)'!K13</f>
        <v>1</v>
      </c>
      <c r="L27" s="67"/>
      <c r="M27" s="66"/>
      <c r="N27" s="74">
        <v>8</v>
      </c>
      <c r="O27" s="75" t="str">
        <f>'League Table (4)'!C13</f>
        <v>RANGERS (SCO)</v>
      </c>
      <c r="P27" s="74">
        <f>'League Table (4)'!D13</f>
        <v>3</v>
      </c>
      <c r="Q27" s="74">
        <f>'League Table (4)'!E13</f>
        <v>0</v>
      </c>
      <c r="R27" s="74">
        <f>'League Table (4)'!F13</f>
        <v>2</v>
      </c>
      <c r="S27" s="74">
        <f>'League Table (4)'!G13</f>
        <v>1</v>
      </c>
      <c r="T27" s="74">
        <f>'League Table (4)'!H13</f>
        <v>0</v>
      </c>
      <c r="U27" s="74">
        <f>'League Table (4)'!I13</f>
        <v>3</v>
      </c>
      <c r="V27" s="84">
        <f>'League Table (4)'!J13</f>
        <v>-3</v>
      </c>
      <c r="W27" s="87">
        <f>'League Table (4)'!K13</f>
        <v>2</v>
      </c>
      <c r="X27" s="66"/>
      <c r="Y27" s="66"/>
      <c r="Z27" s="66"/>
      <c r="AA27" s="66"/>
    </row>
    <row r="28" spans="1:27" s="68" customFormat="1" ht="14.1" customHeight="1">
      <c r="A28" s="66"/>
      <c r="B28" s="74">
        <v>9</v>
      </c>
      <c r="C28" s="75" t="str">
        <f>'League Table (3)'!C14</f>
        <v>KARŞIYAKA (TUR)</v>
      </c>
      <c r="D28" s="74">
        <f>'League Table (3)'!D14</f>
        <v>4</v>
      </c>
      <c r="E28" s="74">
        <f>'League Table (3)'!E14</f>
        <v>0</v>
      </c>
      <c r="F28" s="74">
        <f>'League Table (3)'!F14</f>
        <v>0</v>
      </c>
      <c r="G28" s="74">
        <f>'League Table (3)'!G14</f>
        <v>4</v>
      </c>
      <c r="H28" s="74">
        <f>'League Table (3)'!H14</f>
        <v>2</v>
      </c>
      <c r="I28" s="74">
        <f>'League Table (3)'!I14</f>
        <v>9</v>
      </c>
      <c r="J28" s="84">
        <f>'League Table (3)'!J14</f>
        <v>-7</v>
      </c>
      <c r="K28" s="87">
        <f>'League Table (3)'!K14</f>
        <v>0</v>
      </c>
      <c r="L28" s="67"/>
      <c r="M28" s="66"/>
      <c r="N28" s="74">
        <v>9</v>
      </c>
      <c r="O28" s="75" t="str">
        <f>'League Table (4)'!C14</f>
        <v>İZMİRSPOR (TUR)</v>
      </c>
      <c r="P28" s="74">
        <f>'League Table (4)'!D14</f>
        <v>4</v>
      </c>
      <c r="Q28" s="74">
        <f>'League Table (4)'!E14</f>
        <v>0</v>
      </c>
      <c r="R28" s="74">
        <f>'League Table (4)'!F14</f>
        <v>1</v>
      </c>
      <c r="S28" s="74">
        <f>'League Table (4)'!G14</f>
        <v>3</v>
      </c>
      <c r="T28" s="74">
        <f>'League Table (4)'!H14</f>
        <v>1</v>
      </c>
      <c r="U28" s="74">
        <f>'League Table (4)'!I14</f>
        <v>5</v>
      </c>
      <c r="V28" s="84">
        <f>'League Table (4)'!J14</f>
        <v>-4</v>
      </c>
      <c r="W28" s="87">
        <f>'League Table (4)'!K14</f>
        <v>1</v>
      </c>
      <c r="X28" s="66"/>
      <c r="Y28" s="66"/>
      <c r="Z28" s="66"/>
      <c r="AA28" s="66"/>
    </row>
    <row r="29" spans="1:27" s="68" customFormat="1" ht="8.1" customHeight="1">
      <c r="A29" s="66"/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s="68" customFormat="1" ht="21" customHeight="1">
      <c r="A30" s="66"/>
      <c r="B30" s="308" t="s">
        <v>5</v>
      </c>
      <c r="C30" s="308"/>
      <c r="D30" s="308"/>
      <c r="E30" s="308"/>
      <c r="F30" s="308"/>
      <c r="G30" s="308"/>
      <c r="H30" s="308"/>
      <c r="I30" s="308"/>
      <c r="J30" s="308"/>
      <c r="K30" s="308"/>
      <c r="L30" s="69"/>
      <c r="M30" s="66"/>
      <c r="N30" s="308" t="s">
        <v>4</v>
      </c>
      <c r="O30" s="308"/>
      <c r="P30" s="308"/>
      <c r="Q30" s="308"/>
      <c r="R30" s="308"/>
      <c r="S30" s="308"/>
      <c r="T30" s="308"/>
      <c r="U30" s="308"/>
      <c r="V30" s="308"/>
      <c r="W30" s="308"/>
      <c r="X30" s="66"/>
      <c r="Y30" s="66"/>
      <c r="Z30" s="66"/>
      <c r="AA30" s="66"/>
    </row>
    <row r="31" spans="1:27" s="68" customFormat="1" ht="5.0999999999999996" customHeight="1">
      <c r="A31" s="66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66"/>
      <c r="M31" s="66"/>
      <c r="N31" s="70"/>
      <c r="O31" s="71"/>
      <c r="P31" s="71"/>
      <c r="Q31" s="71"/>
      <c r="R31" s="71"/>
      <c r="S31" s="71"/>
      <c r="T31" s="71"/>
      <c r="U31" s="71"/>
      <c r="V31" s="71"/>
      <c r="W31" s="71"/>
      <c r="X31" s="66"/>
      <c r="Y31" s="66"/>
      <c r="Z31" s="66"/>
      <c r="AA31" s="66"/>
    </row>
    <row r="32" spans="1:27" s="68" customFormat="1" ht="14.1" customHeight="1" thickBot="1">
      <c r="A32" s="66"/>
      <c r="B32" s="77"/>
      <c r="C32" s="88" t="s">
        <v>20</v>
      </c>
      <c r="D32" s="76" t="s">
        <v>11</v>
      </c>
      <c r="E32" s="76" t="s">
        <v>12</v>
      </c>
      <c r="F32" s="76" t="s">
        <v>13</v>
      </c>
      <c r="G32" s="76" t="s">
        <v>14</v>
      </c>
      <c r="H32" s="76" t="s">
        <v>15</v>
      </c>
      <c r="I32" s="76" t="s">
        <v>16</v>
      </c>
      <c r="J32" s="89" t="s">
        <v>17</v>
      </c>
      <c r="K32" s="90" t="s">
        <v>18</v>
      </c>
      <c r="L32" s="72"/>
      <c r="M32" s="66"/>
      <c r="N32" s="77"/>
      <c r="O32" s="88" t="s">
        <v>20</v>
      </c>
      <c r="P32" s="76" t="s">
        <v>11</v>
      </c>
      <c r="Q32" s="76" t="s">
        <v>12</v>
      </c>
      <c r="R32" s="76" t="s">
        <v>13</v>
      </c>
      <c r="S32" s="76" t="s">
        <v>14</v>
      </c>
      <c r="T32" s="76" t="s">
        <v>15</v>
      </c>
      <c r="U32" s="76" t="s">
        <v>16</v>
      </c>
      <c r="V32" s="89" t="s">
        <v>17</v>
      </c>
      <c r="W32" s="90" t="s">
        <v>18</v>
      </c>
      <c r="X32" s="66"/>
      <c r="Y32" s="66"/>
      <c r="Z32" s="66"/>
      <c r="AA32" s="66"/>
    </row>
    <row r="33" spans="1:27" s="68" customFormat="1" ht="14.1" customHeight="1">
      <c r="A33" s="66"/>
      <c r="B33" s="78">
        <v>1</v>
      </c>
      <c r="C33" s="79" t="str">
        <f>'League Table (5)'!C6</f>
        <v>AC MILAN (ITA)</v>
      </c>
      <c r="D33" s="78">
        <f>'League Table (5)'!D6</f>
        <v>4</v>
      </c>
      <c r="E33" s="78">
        <f>'League Table (5)'!E6</f>
        <v>2</v>
      </c>
      <c r="F33" s="78">
        <f>'League Table (5)'!F6</f>
        <v>1</v>
      </c>
      <c r="G33" s="78">
        <f>'League Table (5)'!G6</f>
        <v>1</v>
      </c>
      <c r="H33" s="78">
        <f>'League Table (5)'!H6</f>
        <v>7</v>
      </c>
      <c r="I33" s="78">
        <f>'League Table (5)'!I6</f>
        <v>3</v>
      </c>
      <c r="J33" s="82">
        <f>'League Table (5)'!J6</f>
        <v>4</v>
      </c>
      <c r="K33" s="85">
        <f>'League Table (5)'!K6</f>
        <v>7</v>
      </c>
      <c r="L33" s="67"/>
      <c r="M33" s="66"/>
      <c r="N33" s="78">
        <v>1</v>
      </c>
      <c r="O33" s="79" t="str">
        <f>'League Table (6)'!C6</f>
        <v>PARMA (ITA)</v>
      </c>
      <c r="P33" s="78">
        <f>'League Table (6)'!D6</f>
        <v>3</v>
      </c>
      <c r="Q33" s="78">
        <f>'League Table (6)'!E6</f>
        <v>2</v>
      </c>
      <c r="R33" s="78">
        <f>'League Table (6)'!F6</f>
        <v>1</v>
      </c>
      <c r="S33" s="78">
        <f>'League Table (6)'!G6</f>
        <v>0</v>
      </c>
      <c r="T33" s="78">
        <f>'League Table (6)'!H6</f>
        <v>6</v>
      </c>
      <c r="U33" s="78">
        <f>'League Table (6)'!I6</f>
        <v>1</v>
      </c>
      <c r="V33" s="82">
        <f>'League Table (6)'!J6</f>
        <v>5</v>
      </c>
      <c r="W33" s="85">
        <f>'League Table (6)'!K6</f>
        <v>7</v>
      </c>
      <c r="X33" s="66"/>
      <c r="Y33" s="66"/>
      <c r="Z33" s="66"/>
      <c r="AA33" s="66"/>
    </row>
    <row r="34" spans="1:27" s="68" customFormat="1" ht="14.1" customHeight="1">
      <c r="A34" s="66"/>
      <c r="B34" s="80">
        <v>2</v>
      </c>
      <c r="C34" s="81" t="str">
        <f>'League Table (5)'!C7</f>
        <v>ALTAY (TUR)</v>
      </c>
      <c r="D34" s="80">
        <f>'League Table (5)'!D7</f>
        <v>4</v>
      </c>
      <c r="E34" s="80">
        <f>'League Table (5)'!E7</f>
        <v>1</v>
      </c>
      <c r="F34" s="80">
        <f>'League Table (5)'!F7</f>
        <v>3</v>
      </c>
      <c r="G34" s="80">
        <f>'League Table (5)'!G7</f>
        <v>0</v>
      </c>
      <c r="H34" s="80">
        <f>'League Table (5)'!H7</f>
        <v>1</v>
      </c>
      <c r="I34" s="80">
        <f>'League Table (5)'!I7</f>
        <v>0</v>
      </c>
      <c r="J34" s="83">
        <f>'League Table (5)'!J7</f>
        <v>1</v>
      </c>
      <c r="K34" s="86">
        <f>'League Table (5)'!K7</f>
        <v>6</v>
      </c>
      <c r="L34" s="67"/>
      <c r="M34" s="66"/>
      <c r="N34" s="80">
        <v>2</v>
      </c>
      <c r="O34" s="81" t="str">
        <f>'League Table (6)'!C7</f>
        <v>AKHİSAR (TUR)</v>
      </c>
      <c r="P34" s="80">
        <f>'League Table (6)'!D7</f>
        <v>4</v>
      </c>
      <c r="Q34" s="80">
        <f>'League Table (6)'!E7</f>
        <v>2</v>
      </c>
      <c r="R34" s="80">
        <f>'League Table (6)'!F7</f>
        <v>1</v>
      </c>
      <c r="S34" s="80">
        <f>'League Table (6)'!G7</f>
        <v>1</v>
      </c>
      <c r="T34" s="80">
        <f>'League Table (6)'!H7</f>
        <v>6</v>
      </c>
      <c r="U34" s="80">
        <f>'League Table (6)'!I7</f>
        <v>5</v>
      </c>
      <c r="V34" s="83">
        <f>'League Table (6)'!J7</f>
        <v>1</v>
      </c>
      <c r="W34" s="86">
        <f>'League Table (6)'!K7</f>
        <v>7</v>
      </c>
      <c r="X34" s="66"/>
      <c r="Y34" s="66"/>
      <c r="Z34" s="66"/>
      <c r="AA34" s="66"/>
    </row>
    <row r="35" spans="1:27" s="68" customFormat="1" ht="14.1" customHeight="1">
      <c r="A35" s="66"/>
      <c r="B35" s="80">
        <v>3</v>
      </c>
      <c r="C35" s="81" t="str">
        <f>'League Table (5)'!C8</f>
        <v>AEK (GRE)</v>
      </c>
      <c r="D35" s="80">
        <f>'League Table (5)'!D8</f>
        <v>4</v>
      </c>
      <c r="E35" s="80">
        <f>'League Table (5)'!E8</f>
        <v>2</v>
      </c>
      <c r="F35" s="80">
        <f>'League Table (5)'!F8</f>
        <v>0</v>
      </c>
      <c r="G35" s="80">
        <f>'League Table (5)'!G8</f>
        <v>2</v>
      </c>
      <c r="H35" s="80">
        <f>'League Table (5)'!H8</f>
        <v>2</v>
      </c>
      <c r="I35" s="80">
        <f>'League Table (5)'!I8</f>
        <v>4</v>
      </c>
      <c r="J35" s="83">
        <f>'League Table (5)'!J8</f>
        <v>-2</v>
      </c>
      <c r="K35" s="86">
        <f>'League Table (5)'!K8</f>
        <v>6</v>
      </c>
      <c r="L35" s="67"/>
      <c r="M35" s="66"/>
      <c r="N35" s="80">
        <v>3</v>
      </c>
      <c r="O35" s="81" t="str">
        <f>'League Table (6)'!C8</f>
        <v>PAOK (GRE)</v>
      </c>
      <c r="P35" s="80">
        <f>'League Table (6)'!D8</f>
        <v>4</v>
      </c>
      <c r="Q35" s="80">
        <f>'League Table (6)'!E8</f>
        <v>2</v>
      </c>
      <c r="R35" s="80">
        <f>'League Table (6)'!F8</f>
        <v>1</v>
      </c>
      <c r="S35" s="80">
        <f>'League Table (6)'!G8</f>
        <v>1</v>
      </c>
      <c r="T35" s="80">
        <f>'League Table (6)'!H8</f>
        <v>2</v>
      </c>
      <c r="U35" s="80">
        <f>'League Table (6)'!I8</f>
        <v>1</v>
      </c>
      <c r="V35" s="83">
        <f>'League Table (6)'!J8</f>
        <v>1</v>
      </c>
      <c r="W35" s="86">
        <f>'League Table (6)'!K8</f>
        <v>7</v>
      </c>
      <c r="X35" s="66"/>
      <c r="Y35" s="66"/>
      <c r="Z35" s="66"/>
      <c r="AA35" s="66"/>
    </row>
    <row r="36" spans="1:27" s="68" customFormat="1" ht="14.1" customHeight="1">
      <c r="A36" s="66"/>
      <c r="B36" s="80">
        <v>4</v>
      </c>
      <c r="C36" s="81" t="str">
        <f>'League Table (5)'!C9</f>
        <v>BROMMAPOJKARNA (SWE)</v>
      </c>
      <c r="D36" s="80">
        <f>'League Table (5)'!D9</f>
        <v>3</v>
      </c>
      <c r="E36" s="80">
        <f>'League Table (5)'!E9</f>
        <v>1</v>
      </c>
      <c r="F36" s="80">
        <f>'League Table (5)'!F9</f>
        <v>2</v>
      </c>
      <c r="G36" s="80">
        <f>'League Table (5)'!G9</f>
        <v>0</v>
      </c>
      <c r="H36" s="80">
        <f>'League Table (5)'!H9</f>
        <v>6</v>
      </c>
      <c r="I36" s="80">
        <f>'League Table (5)'!I9</f>
        <v>2</v>
      </c>
      <c r="J36" s="83">
        <f>'League Table (5)'!J9</f>
        <v>4</v>
      </c>
      <c r="K36" s="86">
        <f>'League Table (5)'!K9</f>
        <v>5</v>
      </c>
      <c r="L36" s="67"/>
      <c r="M36" s="66"/>
      <c r="N36" s="80">
        <v>4</v>
      </c>
      <c r="O36" s="81" t="str">
        <f>'League Table (6)'!C9</f>
        <v>PSV (NED)</v>
      </c>
      <c r="P36" s="80">
        <f>'League Table (6)'!D9</f>
        <v>3</v>
      </c>
      <c r="Q36" s="80">
        <f>'League Table (6)'!E9</f>
        <v>2</v>
      </c>
      <c r="R36" s="80">
        <f>'League Table (6)'!F9</f>
        <v>0</v>
      </c>
      <c r="S36" s="80">
        <f>'League Table (6)'!G9</f>
        <v>1</v>
      </c>
      <c r="T36" s="80">
        <f>'League Table (6)'!H9</f>
        <v>7</v>
      </c>
      <c r="U36" s="80">
        <f>'League Table (6)'!I9</f>
        <v>1</v>
      </c>
      <c r="V36" s="83">
        <f>'League Table (6)'!J9</f>
        <v>6</v>
      </c>
      <c r="W36" s="86">
        <f>'League Table (6)'!K9</f>
        <v>6</v>
      </c>
      <c r="X36" s="66"/>
      <c r="Y36" s="66"/>
      <c r="Z36" s="66"/>
      <c r="AA36" s="66"/>
    </row>
    <row r="37" spans="1:27" s="68" customFormat="1" ht="14.1" customHeight="1">
      <c r="A37" s="66"/>
      <c r="B37" s="74">
        <v>5</v>
      </c>
      <c r="C37" s="75" t="str">
        <f>'League Table (5)'!C10</f>
        <v>BAŞAKŞEHİR (TUR)</v>
      </c>
      <c r="D37" s="74">
        <f>'League Table (5)'!D10</f>
        <v>4</v>
      </c>
      <c r="E37" s="74">
        <f>'League Table (5)'!E10</f>
        <v>1</v>
      </c>
      <c r="F37" s="74">
        <f>'League Table (5)'!F10</f>
        <v>2</v>
      </c>
      <c r="G37" s="74">
        <f>'League Table (5)'!G10</f>
        <v>1</v>
      </c>
      <c r="H37" s="74">
        <f>'League Table (5)'!H10</f>
        <v>1</v>
      </c>
      <c r="I37" s="74">
        <f>'League Table (5)'!I10</f>
        <v>1</v>
      </c>
      <c r="J37" s="84">
        <f>'League Table (5)'!J10</f>
        <v>0</v>
      </c>
      <c r="K37" s="87">
        <f>'League Table (5)'!K10</f>
        <v>5</v>
      </c>
      <c r="L37" s="67"/>
      <c r="M37" s="66"/>
      <c r="N37" s="74">
        <v>5</v>
      </c>
      <c r="O37" s="75" t="str">
        <f>'League Table (6)'!C10</f>
        <v>ALTINORDU (TUR)</v>
      </c>
      <c r="P37" s="74">
        <f>'League Table (6)'!D10</f>
        <v>4</v>
      </c>
      <c r="Q37" s="74">
        <f>'League Table (6)'!E10</f>
        <v>1</v>
      </c>
      <c r="R37" s="74">
        <f>'League Table (6)'!F10</f>
        <v>3</v>
      </c>
      <c r="S37" s="74">
        <f>'League Table (6)'!G10</f>
        <v>0</v>
      </c>
      <c r="T37" s="74">
        <f>'League Table (6)'!H10</f>
        <v>4</v>
      </c>
      <c r="U37" s="74">
        <f>'League Table (6)'!I10</f>
        <v>1</v>
      </c>
      <c r="V37" s="84">
        <f>'League Table (6)'!J10</f>
        <v>3</v>
      </c>
      <c r="W37" s="87">
        <f>'League Table (6)'!K10</f>
        <v>6</v>
      </c>
      <c r="X37" s="66"/>
      <c r="Y37" s="66"/>
      <c r="Z37" s="66"/>
      <c r="AA37" s="66"/>
    </row>
    <row r="38" spans="1:27" s="68" customFormat="1" ht="14.1" customHeight="1">
      <c r="A38" s="66"/>
      <c r="B38" s="74">
        <v>6</v>
      </c>
      <c r="C38" s="75" t="str">
        <f>'League Table (5)'!C11</f>
        <v>CHARLEROI (BEL)</v>
      </c>
      <c r="D38" s="74">
        <f>'League Table (5)'!D11</f>
        <v>3</v>
      </c>
      <c r="E38" s="74">
        <f>'League Table (5)'!E11</f>
        <v>1</v>
      </c>
      <c r="F38" s="74">
        <f>'League Table (5)'!F11</f>
        <v>1</v>
      </c>
      <c r="G38" s="74">
        <f>'League Table (5)'!G11</f>
        <v>1</v>
      </c>
      <c r="H38" s="74">
        <f>'League Table (5)'!H11</f>
        <v>1</v>
      </c>
      <c r="I38" s="74">
        <f>'League Table (5)'!I11</f>
        <v>1</v>
      </c>
      <c r="J38" s="84">
        <f>'League Table (5)'!J11</f>
        <v>0</v>
      </c>
      <c r="K38" s="87">
        <f>'League Table (5)'!K11</f>
        <v>4</v>
      </c>
      <c r="L38" s="67"/>
      <c r="M38" s="66"/>
      <c r="N38" s="74">
        <v>6</v>
      </c>
      <c r="O38" s="75" t="str">
        <f>'League Table (6)'!C11</f>
        <v>MONTPELLIER (FRA)</v>
      </c>
      <c r="P38" s="74">
        <f>'League Table (6)'!D11</f>
        <v>4</v>
      </c>
      <c r="Q38" s="74">
        <f>'League Table (6)'!E11</f>
        <v>1</v>
      </c>
      <c r="R38" s="74">
        <f>'League Table (6)'!F11</f>
        <v>3</v>
      </c>
      <c r="S38" s="74">
        <f>'League Table (6)'!G11</f>
        <v>0</v>
      </c>
      <c r="T38" s="74">
        <f>'League Table (6)'!H11</f>
        <v>1</v>
      </c>
      <c r="U38" s="74">
        <f>'League Table (6)'!I11</f>
        <v>0</v>
      </c>
      <c r="V38" s="84">
        <f>'League Table (6)'!J11</f>
        <v>1</v>
      </c>
      <c r="W38" s="87">
        <f>'League Table (6)'!K11</f>
        <v>6</v>
      </c>
      <c r="X38" s="66"/>
      <c r="Y38" s="66"/>
      <c r="Z38" s="66"/>
      <c r="AA38" s="66"/>
    </row>
    <row r="39" spans="1:27" s="68" customFormat="1" ht="14.1" customHeight="1">
      <c r="A39" s="66"/>
      <c r="B39" s="74">
        <v>7</v>
      </c>
      <c r="C39" s="75" t="str">
        <f>'League Table (5)'!C12</f>
        <v>SOUTHAMPTON (ENG)</v>
      </c>
      <c r="D39" s="74">
        <f>'League Table (5)'!D12</f>
        <v>3</v>
      </c>
      <c r="E39" s="74">
        <f>'League Table (5)'!E12</f>
        <v>0</v>
      </c>
      <c r="F39" s="74">
        <f>'League Table (5)'!F12</f>
        <v>3</v>
      </c>
      <c r="G39" s="74">
        <f>'League Table (5)'!G12</f>
        <v>0</v>
      </c>
      <c r="H39" s="74">
        <f>'League Table (5)'!H12</f>
        <v>0</v>
      </c>
      <c r="I39" s="74">
        <f>'League Table (5)'!I12</f>
        <v>0</v>
      </c>
      <c r="J39" s="84">
        <f>'League Table (5)'!J12</f>
        <v>0</v>
      </c>
      <c r="K39" s="87">
        <f>'League Table (5)'!K12</f>
        <v>3</v>
      </c>
      <c r="L39" s="67"/>
      <c r="M39" s="66"/>
      <c r="N39" s="74">
        <v>7</v>
      </c>
      <c r="O39" s="75" t="str">
        <f>'League Table (6)'!C12</f>
        <v>WOLVERHAMPTON (ENG)</v>
      </c>
      <c r="P39" s="74">
        <f>'League Table (6)'!D12</f>
        <v>3</v>
      </c>
      <c r="Q39" s="74">
        <f>'League Table (6)'!E12</f>
        <v>1</v>
      </c>
      <c r="R39" s="74">
        <f>'League Table (6)'!F12</f>
        <v>0</v>
      </c>
      <c r="S39" s="74">
        <f>'League Table (6)'!G12</f>
        <v>2</v>
      </c>
      <c r="T39" s="74">
        <f>'League Table (6)'!H12</f>
        <v>1</v>
      </c>
      <c r="U39" s="74">
        <f>'League Table (6)'!I12</f>
        <v>3</v>
      </c>
      <c r="V39" s="84">
        <f>'League Table (6)'!J12</f>
        <v>-2</v>
      </c>
      <c r="W39" s="87">
        <f>'League Table (6)'!K12</f>
        <v>3</v>
      </c>
      <c r="X39" s="66"/>
      <c r="Y39" s="66"/>
      <c r="Z39" s="66"/>
      <c r="AA39" s="66"/>
    </row>
    <row r="40" spans="1:27" s="68" customFormat="1" ht="14.1" customHeight="1">
      <c r="A40" s="66"/>
      <c r="B40" s="74">
        <v>8</v>
      </c>
      <c r="C40" s="75" t="str">
        <f>'League Table (5)'!C13</f>
        <v>AJAX (NED)</v>
      </c>
      <c r="D40" s="74">
        <f>'League Table (5)'!D13</f>
        <v>4</v>
      </c>
      <c r="E40" s="74">
        <f>'League Table (5)'!E13</f>
        <v>0</v>
      </c>
      <c r="F40" s="74">
        <f>'League Table (5)'!F13</f>
        <v>3</v>
      </c>
      <c r="G40" s="74">
        <f>'League Table (5)'!G13</f>
        <v>1</v>
      </c>
      <c r="H40" s="74">
        <f>'League Table (5)'!H13</f>
        <v>1</v>
      </c>
      <c r="I40" s="74">
        <f>'League Table (5)'!I13</f>
        <v>2</v>
      </c>
      <c r="J40" s="84">
        <f>'League Table (5)'!J13</f>
        <v>-1</v>
      </c>
      <c r="K40" s="87">
        <f>'League Table (5)'!K13</f>
        <v>3</v>
      </c>
      <c r="L40" s="67"/>
      <c r="M40" s="66"/>
      <c r="N40" s="74">
        <v>8</v>
      </c>
      <c r="O40" s="75" t="str">
        <f>'League Table (6)'!C13</f>
        <v>ROSTOV (RUS)</v>
      </c>
      <c r="P40" s="74">
        <f>'League Table (6)'!D13</f>
        <v>3</v>
      </c>
      <c r="Q40" s="74">
        <f>'League Table (6)'!E13</f>
        <v>0</v>
      </c>
      <c r="R40" s="74">
        <f>'League Table (6)'!F13</f>
        <v>1</v>
      </c>
      <c r="S40" s="74">
        <f>'League Table (6)'!G13</f>
        <v>2</v>
      </c>
      <c r="T40" s="74">
        <f>'League Table (6)'!H13</f>
        <v>0</v>
      </c>
      <c r="U40" s="74">
        <f>'League Table (6)'!I13</f>
        <v>4</v>
      </c>
      <c r="V40" s="84">
        <f>'League Table (6)'!J13</f>
        <v>-4</v>
      </c>
      <c r="W40" s="87">
        <f>'League Table (6)'!K13</f>
        <v>1</v>
      </c>
      <c r="X40" s="66"/>
      <c r="Y40" s="66"/>
      <c r="Z40" s="66"/>
      <c r="AA40" s="66"/>
    </row>
    <row r="41" spans="1:27" s="68" customFormat="1" ht="14.1" customHeight="1">
      <c r="A41" s="66"/>
      <c r="B41" s="74">
        <v>9</v>
      </c>
      <c r="C41" s="75" t="str">
        <f>'League Table (5)'!C14</f>
        <v>RİZESPOR (TUR)</v>
      </c>
      <c r="D41" s="74">
        <f>'League Table (5)'!D14</f>
        <v>3</v>
      </c>
      <c r="E41" s="74">
        <f>'League Table (5)'!E14</f>
        <v>0</v>
      </c>
      <c r="F41" s="74">
        <f>'League Table (5)'!F14</f>
        <v>1</v>
      </c>
      <c r="G41" s="74">
        <f>'League Table (5)'!G14</f>
        <v>2</v>
      </c>
      <c r="H41" s="74">
        <f>'League Table (5)'!H14</f>
        <v>1</v>
      </c>
      <c r="I41" s="74">
        <f>'League Table (5)'!I14</f>
        <v>7</v>
      </c>
      <c r="J41" s="84">
        <f>'League Table (5)'!J14</f>
        <v>-6</v>
      </c>
      <c r="K41" s="87">
        <f>'League Table (5)'!K14</f>
        <v>1</v>
      </c>
      <c r="L41" s="67"/>
      <c r="M41" s="66"/>
      <c r="N41" s="74">
        <v>9</v>
      </c>
      <c r="O41" s="75" t="str">
        <f>'League Table (6)'!C14</f>
        <v>İZMİR BBSK (TUR)</v>
      </c>
      <c r="P41" s="74">
        <f>'League Table (6)'!D14</f>
        <v>4</v>
      </c>
      <c r="Q41" s="74">
        <f>'League Table (6)'!E14</f>
        <v>0</v>
      </c>
      <c r="R41" s="74">
        <f>'League Table (6)'!F14</f>
        <v>0</v>
      </c>
      <c r="S41" s="74">
        <f>'League Table (6)'!G14</f>
        <v>4</v>
      </c>
      <c r="T41" s="74">
        <f>'League Table (6)'!H14</f>
        <v>0</v>
      </c>
      <c r="U41" s="74">
        <f>'League Table (6)'!I14</f>
        <v>11</v>
      </c>
      <c r="V41" s="84">
        <f>'League Table (6)'!J14</f>
        <v>-11</v>
      </c>
      <c r="W41" s="87">
        <f>'League Table (6)'!K14</f>
        <v>0</v>
      </c>
      <c r="X41" s="66"/>
      <c r="Y41" s="66"/>
      <c r="Z41" s="66"/>
      <c r="AA41" s="66"/>
    </row>
    <row r="42" spans="1:27" s="68" customFormat="1" ht="8.1" customHeight="1">
      <c r="A42" s="66"/>
      <c r="B42" s="6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s="68" customFormat="1" ht="21" customHeight="1">
      <c r="A43" s="66"/>
      <c r="B43" s="308" t="s">
        <v>3</v>
      </c>
      <c r="C43" s="308"/>
      <c r="D43" s="308"/>
      <c r="E43" s="308"/>
      <c r="F43" s="308"/>
      <c r="G43" s="308"/>
      <c r="H43" s="308"/>
      <c r="I43" s="308"/>
      <c r="J43" s="308"/>
      <c r="K43" s="308"/>
      <c r="L43" s="69"/>
      <c r="M43" s="66"/>
      <c r="N43" s="308" t="s">
        <v>19</v>
      </c>
      <c r="O43" s="308"/>
      <c r="P43" s="308"/>
      <c r="Q43" s="308"/>
      <c r="R43" s="308"/>
      <c r="S43" s="308"/>
      <c r="T43" s="308"/>
      <c r="U43" s="308"/>
      <c r="V43" s="308"/>
      <c r="W43" s="308"/>
      <c r="X43" s="66"/>
      <c r="Y43" s="66"/>
      <c r="Z43" s="66"/>
      <c r="AA43" s="66"/>
    </row>
    <row r="44" spans="1:27" s="68" customFormat="1" ht="5.0999999999999996" customHeight="1">
      <c r="A44" s="66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66"/>
      <c r="M44" s="66"/>
      <c r="N44" s="70"/>
      <c r="O44" s="71"/>
      <c r="P44" s="71"/>
      <c r="Q44" s="71"/>
      <c r="R44" s="71"/>
      <c r="S44" s="71"/>
      <c r="T44" s="71"/>
      <c r="U44" s="71"/>
      <c r="V44" s="71"/>
      <c r="W44" s="71"/>
      <c r="X44" s="66"/>
      <c r="Y44" s="66"/>
      <c r="Z44" s="66"/>
      <c r="AA44" s="66"/>
    </row>
    <row r="45" spans="1:27" s="68" customFormat="1" ht="14.1" customHeight="1" thickBot="1">
      <c r="A45" s="66"/>
      <c r="B45" s="77"/>
      <c r="C45" s="88" t="s">
        <v>20</v>
      </c>
      <c r="D45" s="76" t="s">
        <v>11</v>
      </c>
      <c r="E45" s="76" t="s">
        <v>12</v>
      </c>
      <c r="F45" s="76" t="s">
        <v>13</v>
      </c>
      <c r="G45" s="76" t="s">
        <v>14</v>
      </c>
      <c r="H45" s="76" t="s">
        <v>15</v>
      </c>
      <c r="I45" s="76" t="s">
        <v>16</v>
      </c>
      <c r="J45" s="89" t="s">
        <v>17</v>
      </c>
      <c r="K45" s="90" t="s">
        <v>18</v>
      </c>
      <c r="L45" s="72"/>
      <c r="M45" s="66"/>
      <c r="N45" s="77"/>
      <c r="O45" s="88" t="s">
        <v>20</v>
      </c>
      <c r="P45" s="76" t="s">
        <v>11</v>
      </c>
      <c r="Q45" s="76" t="s">
        <v>12</v>
      </c>
      <c r="R45" s="76" t="s">
        <v>13</v>
      </c>
      <c r="S45" s="76" t="s">
        <v>14</v>
      </c>
      <c r="T45" s="76" t="s">
        <v>15</v>
      </c>
      <c r="U45" s="76" t="s">
        <v>16</v>
      </c>
      <c r="V45" s="89" t="s">
        <v>17</v>
      </c>
      <c r="W45" s="90" t="s">
        <v>18</v>
      </c>
      <c r="X45" s="66"/>
      <c r="Y45" s="66"/>
      <c r="Z45" s="66"/>
      <c r="AA45" s="66"/>
    </row>
    <row r="46" spans="1:27" s="68" customFormat="1" ht="14.1" customHeight="1">
      <c r="A46" s="66"/>
      <c r="B46" s="78">
        <v>1</v>
      </c>
      <c r="C46" s="79" t="str">
        <f>'League Table (7)'!C6</f>
        <v>VALENCIA (ESP)</v>
      </c>
      <c r="D46" s="78">
        <f>'League Table (7)'!D6</f>
        <v>3</v>
      </c>
      <c r="E46" s="78">
        <f>'League Table (7)'!E6</f>
        <v>3</v>
      </c>
      <c r="F46" s="78">
        <f>'League Table (7)'!F6</f>
        <v>0</v>
      </c>
      <c r="G46" s="78">
        <f>'League Table (7)'!G6</f>
        <v>0</v>
      </c>
      <c r="H46" s="78">
        <f>'League Table (7)'!H6</f>
        <v>5</v>
      </c>
      <c r="I46" s="78">
        <f>'League Table (7)'!I6</f>
        <v>0</v>
      </c>
      <c r="J46" s="82">
        <f>'League Table (7)'!J6</f>
        <v>5</v>
      </c>
      <c r="K46" s="85">
        <f>'League Table (7)'!K6</f>
        <v>9</v>
      </c>
      <c r="L46" s="67"/>
      <c r="M46" s="66"/>
      <c r="N46" s="78">
        <v>1</v>
      </c>
      <c r="O46" s="79" t="str">
        <f>'League Table (8)'!C6</f>
        <v>KRASNODAR (RUS)</v>
      </c>
      <c r="P46" s="78">
        <f>'League Table (8)'!D6</f>
        <v>4</v>
      </c>
      <c r="Q46" s="78">
        <f>'League Table (8)'!E6</f>
        <v>3</v>
      </c>
      <c r="R46" s="78">
        <f>'League Table (8)'!F6</f>
        <v>1</v>
      </c>
      <c r="S46" s="78">
        <f>'League Table (8)'!G6</f>
        <v>0</v>
      </c>
      <c r="T46" s="78">
        <f>'League Table (8)'!H6</f>
        <v>4</v>
      </c>
      <c r="U46" s="78">
        <f>'League Table (8)'!I6</f>
        <v>0</v>
      </c>
      <c r="V46" s="82">
        <f>'League Table (8)'!J6</f>
        <v>4</v>
      </c>
      <c r="W46" s="85">
        <f>'League Table (8)'!K6</f>
        <v>10</v>
      </c>
      <c r="X46" s="66"/>
      <c r="Y46" s="66"/>
      <c r="Z46" s="66"/>
      <c r="AA46" s="66"/>
    </row>
    <row r="47" spans="1:27" s="68" customFormat="1" ht="14.1" customHeight="1">
      <c r="A47" s="66"/>
      <c r="B47" s="80">
        <v>2</v>
      </c>
      <c r="C47" s="81" t="str">
        <f>'League Table (7)'!C7</f>
        <v>BENFICA (POR)</v>
      </c>
      <c r="D47" s="80">
        <f>'League Table (7)'!D7</f>
        <v>4</v>
      </c>
      <c r="E47" s="80">
        <f>'League Table (7)'!E7</f>
        <v>2</v>
      </c>
      <c r="F47" s="80">
        <f>'League Table (7)'!F7</f>
        <v>1</v>
      </c>
      <c r="G47" s="80">
        <f>'League Table (7)'!G7</f>
        <v>1</v>
      </c>
      <c r="H47" s="80">
        <f>'League Table (7)'!H7</f>
        <v>4</v>
      </c>
      <c r="I47" s="80">
        <f>'League Table (7)'!I7</f>
        <v>1</v>
      </c>
      <c r="J47" s="83">
        <f>'League Table (7)'!J7</f>
        <v>3</v>
      </c>
      <c r="K47" s="86">
        <f>'League Table (7)'!K7</f>
        <v>7</v>
      </c>
      <c r="L47" s="67"/>
      <c r="M47" s="66"/>
      <c r="N47" s="80">
        <v>2</v>
      </c>
      <c r="O47" s="81" t="str">
        <f>'League Table (8)'!C7</f>
        <v>DINAMO ZAGREB (CRO)</v>
      </c>
      <c r="P47" s="80">
        <f>'League Table (8)'!D7</f>
        <v>4</v>
      </c>
      <c r="Q47" s="80">
        <f>'League Table (8)'!E7</f>
        <v>2</v>
      </c>
      <c r="R47" s="80">
        <f>'League Table (8)'!F7</f>
        <v>2</v>
      </c>
      <c r="S47" s="80">
        <f>'League Table (8)'!G7</f>
        <v>0</v>
      </c>
      <c r="T47" s="80">
        <f>'League Table (8)'!H7</f>
        <v>3</v>
      </c>
      <c r="U47" s="80">
        <f>'League Table (8)'!I7</f>
        <v>0</v>
      </c>
      <c r="V47" s="83">
        <f>'League Table (8)'!J7</f>
        <v>3</v>
      </c>
      <c r="W47" s="86">
        <f>'League Table (8)'!K7</f>
        <v>8</v>
      </c>
      <c r="X47" s="66"/>
      <c r="Y47" s="66"/>
      <c r="Z47" s="66"/>
      <c r="AA47" s="66"/>
    </row>
    <row r="48" spans="1:27" s="68" customFormat="1" ht="14.1" customHeight="1">
      <c r="A48" s="66"/>
      <c r="B48" s="80">
        <v>3</v>
      </c>
      <c r="C48" s="81" t="str">
        <f>'League Table (7)'!C8</f>
        <v>GÖZTEPE (TUR)</v>
      </c>
      <c r="D48" s="80">
        <f>'League Table (7)'!D8</f>
        <v>3</v>
      </c>
      <c r="E48" s="80">
        <f>'League Table (7)'!E8</f>
        <v>2</v>
      </c>
      <c r="F48" s="80">
        <f>'League Table (7)'!F8</f>
        <v>1</v>
      </c>
      <c r="G48" s="80">
        <f>'League Table (7)'!G8</f>
        <v>0</v>
      </c>
      <c r="H48" s="80">
        <f>'League Table (7)'!H8</f>
        <v>2</v>
      </c>
      <c r="I48" s="80">
        <f>'League Table (7)'!I8</f>
        <v>0</v>
      </c>
      <c r="J48" s="83">
        <f>'League Table (7)'!J8</f>
        <v>2</v>
      </c>
      <c r="K48" s="86">
        <f>'League Table (7)'!K8</f>
        <v>7</v>
      </c>
      <c r="L48" s="67"/>
      <c r="M48" s="66"/>
      <c r="N48" s="80">
        <v>3</v>
      </c>
      <c r="O48" s="81" t="str">
        <f>'League Table (8)'!C8</f>
        <v>SİVASSPOR (TUR)</v>
      </c>
      <c r="P48" s="80">
        <f>'League Table (8)'!D8</f>
        <v>3</v>
      </c>
      <c r="Q48" s="80">
        <f>'League Table (8)'!E8</f>
        <v>2</v>
      </c>
      <c r="R48" s="80">
        <f>'League Table (8)'!F8</f>
        <v>0</v>
      </c>
      <c r="S48" s="80">
        <f>'League Table (8)'!G8</f>
        <v>1</v>
      </c>
      <c r="T48" s="80">
        <f>'League Table (8)'!H8</f>
        <v>2</v>
      </c>
      <c r="U48" s="80">
        <f>'League Table (8)'!I8</f>
        <v>1</v>
      </c>
      <c r="V48" s="83">
        <f>'League Table (8)'!J8</f>
        <v>1</v>
      </c>
      <c r="W48" s="86">
        <f>'League Table (8)'!K8</f>
        <v>6</v>
      </c>
      <c r="X48" s="66"/>
      <c r="Y48" s="66"/>
      <c r="Z48" s="66"/>
      <c r="AA48" s="66"/>
    </row>
    <row r="49" spans="1:27" s="68" customFormat="1" ht="14.1" customHeight="1">
      <c r="A49" s="66"/>
      <c r="B49" s="80">
        <v>4</v>
      </c>
      <c r="C49" s="81" t="str">
        <f>'League Table (7)'!C9</f>
        <v>TWENTE (NED)</v>
      </c>
      <c r="D49" s="80">
        <f>'League Table (7)'!D9</f>
        <v>3</v>
      </c>
      <c r="E49" s="80">
        <f>'League Table (7)'!E9</f>
        <v>2</v>
      </c>
      <c r="F49" s="80">
        <f>'League Table (7)'!F9</f>
        <v>0</v>
      </c>
      <c r="G49" s="80">
        <f>'League Table (7)'!G9</f>
        <v>1</v>
      </c>
      <c r="H49" s="80">
        <f>'League Table (7)'!H9</f>
        <v>4</v>
      </c>
      <c r="I49" s="80">
        <f>'League Table (7)'!I9</f>
        <v>1</v>
      </c>
      <c r="J49" s="83">
        <f>'League Table (7)'!J9</f>
        <v>3</v>
      </c>
      <c r="K49" s="86">
        <f>'League Table (7)'!K9</f>
        <v>6</v>
      </c>
      <c r="L49" s="67"/>
      <c r="M49" s="66"/>
      <c r="N49" s="80">
        <v>4</v>
      </c>
      <c r="O49" s="81" t="str">
        <f>'League Table (8)'!C9</f>
        <v>LAZIO (ITA)</v>
      </c>
      <c r="P49" s="80">
        <f>'League Table (8)'!D9</f>
        <v>4</v>
      </c>
      <c r="Q49" s="80">
        <f>'League Table (8)'!E9</f>
        <v>1</v>
      </c>
      <c r="R49" s="80">
        <f>'League Table (8)'!F9</f>
        <v>1</v>
      </c>
      <c r="S49" s="80">
        <f>'League Table (8)'!G9</f>
        <v>2</v>
      </c>
      <c r="T49" s="80">
        <f>'League Table (8)'!H9</f>
        <v>3</v>
      </c>
      <c r="U49" s="80">
        <f>'League Table (8)'!I9</f>
        <v>3</v>
      </c>
      <c r="V49" s="83">
        <f>'League Table (8)'!J9</f>
        <v>0</v>
      </c>
      <c r="W49" s="86">
        <f>'League Table (8)'!K9</f>
        <v>4</v>
      </c>
      <c r="X49" s="66"/>
      <c r="Y49" s="66"/>
      <c r="Z49" s="66"/>
      <c r="AA49" s="66"/>
    </row>
    <row r="50" spans="1:27" s="68" customFormat="1" ht="14.1" customHeight="1">
      <c r="A50" s="66"/>
      <c r="B50" s="74">
        <v>5</v>
      </c>
      <c r="C50" s="75" t="str">
        <f>'League Table (7)'!C10</f>
        <v>CARDIFF CITY (WAL)</v>
      </c>
      <c r="D50" s="74">
        <f>'League Table (7)'!D10</f>
        <v>4</v>
      </c>
      <c r="E50" s="74">
        <f>'League Table (7)'!E10</f>
        <v>2</v>
      </c>
      <c r="F50" s="74">
        <f>'League Table (7)'!F10</f>
        <v>0</v>
      </c>
      <c r="G50" s="74">
        <f>'League Table (7)'!G10</f>
        <v>2</v>
      </c>
      <c r="H50" s="74">
        <f>'League Table (7)'!H10</f>
        <v>3</v>
      </c>
      <c r="I50" s="74">
        <f>'League Table (7)'!I10</f>
        <v>3</v>
      </c>
      <c r="J50" s="84">
        <f>'League Table (7)'!J10</f>
        <v>0</v>
      </c>
      <c r="K50" s="87">
        <f>'League Table (7)'!K10</f>
        <v>6</v>
      </c>
      <c r="L50" s="67"/>
      <c r="M50" s="66"/>
      <c r="N50" s="74">
        <v>5</v>
      </c>
      <c r="O50" s="75" t="str">
        <f>'League Table (8)'!C10</f>
        <v>MIDTJYLLAND (DEN)</v>
      </c>
      <c r="P50" s="74">
        <f>'League Table (8)'!D10</f>
        <v>3</v>
      </c>
      <c r="Q50" s="74">
        <f>'League Table (8)'!E10</f>
        <v>1</v>
      </c>
      <c r="R50" s="74">
        <f>'League Table (8)'!F10</f>
        <v>1</v>
      </c>
      <c r="S50" s="74">
        <f>'League Table (8)'!G10</f>
        <v>1</v>
      </c>
      <c r="T50" s="74">
        <f>'League Table (8)'!H10</f>
        <v>2</v>
      </c>
      <c r="U50" s="74">
        <f>'League Table (8)'!I10</f>
        <v>2</v>
      </c>
      <c r="V50" s="84">
        <f>'League Table (8)'!J10</f>
        <v>0</v>
      </c>
      <c r="W50" s="87">
        <f>'League Table (8)'!K10</f>
        <v>4</v>
      </c>
      <c r="X50" s="66"/>
      <c r="Y50" s="66"/>
      <c r="Z50" s="66"/>
      <c r="AA50" s="66"/>
    </row>
    <row r="51" spans="1:27" s="68" customFormat="1" ht="14.1" customHeight="1">
      <c r="A51" s="66"/>
      <c r="B51" s="74">
        <v>6</v>
      </c>
      <c r="C51" s="75" t="str">
        <f>'League Table (7)'!C11</f>
        <v>GABALA (AZE)</v>
      </c>
      <c r="D51" s="74">
        <f>'League Table (7)'!D11</f>
        <v>4</v>
      </c>
      <c r="E51" s="74">
        <f>'League Table (7)'!E11</f>
        <v>1</v>
      </c>
      <c r="F51" s="74">
        <f>'League Table (7)'!F11</f>
        <v>1</v>
      </c>
      <c r="G51" s="74">
        <f>'League Table (7)'!G11</f>
        <v>2</v>
      </c>
      <c r="H51" s="74">
        <f>'League Table (7)'!H11</f>
        <v>2</v>
      </c>
      <c r="I51" s="74">
        <f>'League Table (7)'!I11</f>
        <v>5</v>
      </c>
      <c r="J51" s="84">
        <f>'League Table (7)'!J11</f>
        <v>-3</v>
      </c>
      <c r="K51" s="87">
        <f>'League Table (7)'!K11</f>
        <v>4</v>
      </c>
      <c r="L51" s="67"/>
      <c r="M51" s="66"/>
      <c r="N51" s="74">
        <v>6</v>
      </c>
      <c r="O51" s="75" t="str">
        <f>'League Table (8)'!C11</f>
        <v>TRABZONSPOR (TUR)</v>
      </c>
      <c r="P51" s="74">
        <f>'League Table (8)'!D11</f>
        <v>3</v>
      </c>
      <c r="Q51" s="74">
        <f>'League Table (8)'!E11</f>
        <v>1</v>
      </c>
      <c r="R51" s="74">
        <f>'League Table (8)'!F11</f>
        <v>1</v>
      </c>
      <c r="S51" s="74">
        <f>'League Table (8)'!G11</f>
        <v>1</v>
      </c>
      <c r="T51" s="74">
        <f>'League Table (8)'!H11</f>
        <v>2</v>
      </c>
      <c r="U51" s="74">
        <f>'League Table (8)'!I11</f>
        <v>2</v>
      </c>
      <c r="V51" s="84">
        <f>'League Table (8)'!J11</f>
        <v>0</v>
      </c>
      <c r="W51" s="87">
        <f>'League Table (8)'!K11</f>
        <v>4</v>
      </c>
      <c r="X51" s="66"/>
      <c r="Y51" s="66"/>
      <c r="Z51" s="66"/>
      <c r="AA51" s="66"/>
    </row>
    <row r="52" spans="1:27" s="68" customFormat="1" ht="14.1" customHeight="1">
      <c r="A52" s="66"/>
      <c r="B52" s="74">
        <v>7</v>
      </c>
      <c r="C52" s="75" t="str">
        <f>'League Table (7)'!C12</f>
        <v>ANKARAGÜCÜ (TUR)</v>
      </c>
      <c r="D52" s="74">
        <f>'League Table (7)'!D12</f>
        <v>4</v>
      </c>
      <c r="E52" s="74">
        <f>'League Table (7)'!E12</f>
        <v>1</v>
      </c>
      <c r="F52" s="74">
        <f>'League Table (7)'!F12</f>
        <v>1</v>
      </c>
      <c r="G52" s="74">
        <f>'League Table (7)'!G12</f>
        <v>2</v>
      </c>
      <c r="H52" s="74">
        <f>'League Table (7)'!H12</f>
        <v>1</v>
      </c>
      <c r="I52" s="74">
        <f>'League Table (7)'!I12</f>
        <v>4</v>
      </c>
      <c r="J52" s="84">
        <f>'League Table (7)'!J12</f>
        <v>-3</v>
      </c>
      <c r="K52" s="87">
        <f>'League Table (7)'!K12</f>
        <v>4</v>
      </c>
      <c r="L52" s="67"/>
      <c r="M52" s="66"/>
      <c r="N52" s="74">
        <v>7</v>
      </c>
      <c r="O52" s="75" t="str">
        <f>'League Table (8)'!C12</f>
        <v>BUCASPOR (TUR)</v>
      </c>
      <c r="P52" s="74">
        <f>'League Table (8)'!D12</f>
        <v>4</v>
      </c>
      <c r="Q52" s="74">
        <f>'League Table (8)'!E12</f>
        <v>1</v>
      </c>
      <c r="R52" s="74">
        <f>'League Table (8)'!F12</f>
        <v>1</v>
      </c>
      <c r="S52" s="74">
        <f>'League Table (8)'!G12</f>
        <v>2</v>
      </c>
      <c r="T52" s="74">
        <f>'League Table (8)'!H12</f>
        <v>1</v>
      </c>
      <c r="U52" s="74">
        <f>'League Table (8)'!I12</f>
        <v>4</v>
      </c>
      <c r="V52" s="84">
        <f>'League Table (8)'!J12</f>
        <v>-3</v>
      </c>
      <c r="W52" s="87">
        <f>'League Table (8)'!K12</f>
        <v>4</v>
      </c>
      <c r="X52" s="66"/>
      <c r="Y52" s="66"/>
      <c r="Z52" s="66"/>
      <c r="AA52" s="66"/>
    </row>
    <row r="53" spans="1:27" s="68" customFormat="1" ht="14.1" customHeight="1">
      <c r="A53" s="66"/>
      <c r="B53" s="74">
        <v>8</v>
      </c>
      <c r="C53" s="75" t="str">
        <f>'League Table (7)'!C13</f>
        <v>GRASSHOPPER (SUI)</v>
      </c>
      <c r="D53" s="74">
        <f>'League Table (7)'!D13</f>
        <v>3</v>
      </c>
      <c r="E53" s="74">
        <f>'League Table (7)'!E13</f>
        <v>0</v>
      </c>
      <c r="F53" s="74">
        <f>'League Table (7)'!F13</f>
        <v>1</v>
      </c>
      <c r="G53" s="74">
        <f>'League Table (7)'!G13</f>
        <v>2</v>
      </c>
      <c r="H53" s="74">
        <f>'League Table (7)'!H13</f>
        <v>1</v>
      </c>
      <c r="I53" s="74">
        <f>'League Table (7)'!I13</f>
        <v>3</v>
      </c>
      <c r="J53" s="84">
        <f>'League Table (7)'!J13</f>
        <v>-2</v>
      </c>
      <c r="K53" s="87">
        <f>'League Table (7)'!K13</f>
        <v>1</v>
      </c>
      <c r="L53" s="67"/>
      <c r="M53" s="66"/>
      <c r="N53" s="74">
        <v>8</v>
      </c>
      <c r="O53" s="75" t="str">
        <f>'League Table (8)'!C13</f>
        <v>MONACO (FRA)</v>
      </c>
      <c r="P53" s="74">
        <f>'League Table (8)'!D13</f>
        <v>3</v>
      </c>
      <c r="Q53" s="74">
        <f>'League Table (8)'!E13</f>
        <v>0</v>
      </c>
      <c r="R53" s="74">
        <f>'League Table (8)'!F13</f>
        <v>2</v>
      </c>
      <c r="S53" s="74">
        <f>'League Table (8)'!G13</f>
        <v>1</v>
      </c>
      <c r="T53" s="74">
        <f>'League Table (8)'!H13</f>
        <v>2</v>
      </c>
      <c r="U53" s="74">
        <f>'League Table (8)'!I13</f>
        <v>3</v>
      </c>
      <c r="V53" s="84">
        <f>'League Table (8)'!J13</f>
        <v>-1</v>
      </c>
      <c r="W53" s="87">
        <f>'League Table (8)'!K13</f>
        <v>2</v>
      </c>
      <c r="X53" s="66"/>
      <c r="Y53" s="66"/>
      <c r="Z53" s="66"/>
      <c r="AA53" s="66"/>
    </row>
    <row r="54" spans="1:27" s="68" customFormat="1" ht="14.1" customHeight="1">
      <c r="A54" s="66"/>
      <c r="B54" s="74">
        <v>9</v>
      </c>
      <c r="C54" s="75" t="str">
        <f>'League Table (7)'!C14</f>
        <v>CLUB BRUGGE (BEL)</v>
      </c>
      <c r="D54" s="74">
        <f>'League Table (7)'!D14</f>
        <v>4</v>
      </c>
      <c r="E54" s="74">
        <f>'League Table (7)'!E14</f>
        <v>0</v>
      </c>
      <c r="F54" s="74">
        <f>'League Table (7)'!F14</f>
        <v>1</v>
      </c>
      <c r="G54" s="74">
        <f>'League Table (7)'!G14</f>
        <v>3</v>
      </c>
      <c r="H54" s="74">
        <f>'League Table (7)'!H14</f>
        <v>0</v>
      </c>
      <c r="I54" s="74">
        <f>'League Table (7)'!I14</f>
        <v>5</v>
      </c>
      <c r="J54" s="84">
        <f>'League Table (7)'!J14</f>
        <v>-5</v>
      </c>
      <c r="K54" s="87">
        <f>'League Table (7)'!K14</f>
        <v>1</v>
      </c>
      <c r="L54" s="67"/>
      <c r="M54" s="66"/>
      <c r="N54" s="74">
        <v>9</v>
      </c>
      <c r="O54" s="75" t="str">
        <f>'League Table (8)'!C14</f>
        <v>BEROE (BUL)</v>
      </c>
      <c r="P54" s="74">
        <f>'League Table (8)'!D14</f>
        <v>4</v>
      </c>
      <c r="Q54" s="74">
        <f>'League Table (8)'!E14</f>
        <v>0</v>
      </c>
      <c r="R54" s="74">
        <f>'League Table (8)'!F14</f>
        <v>1</v>
      </c>
      <c r="S54" s="74">
        <f>'League Table (8)'!G14</f>
        <v>3</v>
      </c>
      <c r="T54" s="74">
        <f>'League Table (8)'!H14</f>
        <v>1</v>
      </c>
      <c r="U54" s="74">
        <f>'League Table (8)'!I14</f>
        <v>5</v>
      </c>
      <c r="V54" s="84">
        <f>'League Table (8)'!J14</f>
        <v>-4</v>
      </c>
      <c r="W54" s="87">
        <f>'League Table (8)'!K14</f>
        <v>1</v>
      </c>
      <c r="X54" s="66"/>
      <c r="Y54" s="66"/>
      <c r="Z54" s="66"/>
      <c r="AA54" s="66"/>
    </row>
    <row r="55" spans="1:27" s="68" customFormat="1">
      <c r="A55" s="66"/>
      <c r="B55" s="67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s="68" customFormat="1">
      <c r="A56" s="66"/>
      <c r="B56" s="309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66"/>
      <c r="Y56" s="66"/>
      <c r="Z56" s="66"/>
      <c r="AA56" s="66"/>
    </row>
    <row r="57" spans="1:27" s="68" customFormat="1">
      <c r="A57" s="66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66"/>
      <c r="Y57" s="66"/>
      <c r="Z57" s="66"/>
      <c r="AA57" s="66"/>
    </row>
    <row r="58" spans="1:27" s="68" customFormat="1">
      <c r="A58" s="66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66"/>
      <c r="Y58" s="66"/>
      <c r="Z58" s="66"/>
      <c r="AA58" s="66"/>
    </row>
    <row r="59" spans="1:27" s="68" customFormat="1">
      <c r="A59" s="66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66"/>
      <c r="Y59" s="66"/>
      <c r="Z59" s="66"/>
      <c r="AA59" s="66"/>
    </row>
    <row r="60" spans="1:27" s="68" customFormat="1">
      <c r="A60" s="66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7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68" customFormat="1">
      <c r="A61" s="66"/>
      <c r="B61" s="67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7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s="68" customFormat="1">
      <c r="A62" s="66"/>
      <c r="B62" s="6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>
      <c r="A63" s="43"/>
      <c r="B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>
      <c r="A64" s="43"/>
      <c r="B64" s="4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>
      <c r="A65" s="43"/>
      <c r="B65" s="4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>
      <c r="A66" s="43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>
      <c r="A67" s="43"/>
      <c r="B67" s="44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>
      <c r="A68" s="43"/>
      <c r="B68" s="4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>
      <c r="A69" s="43"/>
      <c r="B69" s="44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</sheetData>
  <mergeCells count="11">
    <mergeCell ref="B2:Q2"/>
    <mergeCell ref="R2:W2"/>
    <mergeCell ref="B4:K4"/>
    <mergeCell ref="N4:W4"/>
    <mergeCell ref="B17:K17"/>
    <mergeCell ref="N17:W17"/>
    <mergeCell ref="B30:K30"/>
    <mergeCell ref="N30:W30"/>
    <mergeCell ref="B43:K43"/>
    <mergeCell ref="N43:W43"/>
    <mergeCell ref="B56:W59"/>
  </mergeCells>
  <hyperlinks>
    <hyperlink ref="R2:W2" location="'DAY 1-2 FIX'!A1" display="FIRST &amp; SECOND DAY"/>
  </hyperlinks>
  <pageMargins left="0.25" right="0.25" top="0.75" bottom="0.75" header="0.3" footer="0.3"/>
  <pageSetup paperSize="9" scale="53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L10" sqref="L10"/>
    </sheetView>
  </sheetViews>
  <sheetFormatPr defaultColWidth="9.125" defaultRowHeight="12.75"/>
  <cols>
    <col min="1" max="1" width="18.5" style="91" bestFit="1" customWidth="1"/>
    <col min="2" max="2" width="8.375" style="91" customWidth="1"/>
    <col min="3" max="3" width="3.375" style="91" customWidth="1"/>
    <col min="4" max="4" width="4.5" style="91" customWidth="1"/>
    <col min="5" max="5" width="21.875" style="91" bestFit="1" customWidth="1"/>
    <col min="6" max="6" width="9.125" style="91"/>
    <col min="7" max="7" width="43.375" style="91" bestFit="1" customWidth="1"/>
    <col min="8" max="16384" width="9.125" style="91"/>
  </cols>
  <sheetData>
    <row r="1" spans="1:17" ht="13.5" thickBot="1"/>
    <row r="2" spans="1:17" s="99" customFormat="1" ht="22.5" customHeight="1" thickBot="1">
      <c r="A2" s="92" t="s">
        <v>23</v>
      </c>
      <c r="B2" s="93">
        <v>9</v>
      </c>
      <c r="C2" s="92"/>
      <c r="D2" s="94" t="s">
        <v>24</v>
      </c>
      <c r="E2" s="95" t="s">
        <v>25</v>
      </c>
      <c r="F2" s="96"/>
      <c r="G2" s="96"/>
      <c r="H2" s="97"/>
      <c r="I2" s="97"/>
      <c r="J2" s="98"/>
      <c r="K2" s="313" t="s">
        <v>52</v>
      </c>
      <c r="L2" s="313"/>
      <c r="M2" s="313"/>
      <c r="N2" s="313"/>
      <c r="O2" s="313"/>
      <c r="P2" s="313"/>
      <c r="Q2" s="313"/>
    </row>
    <row r="3" spans="1:17" ht="15.75">
      <c r="D3" s="100">
        <v>1</v>
      </c>
      <c r="E3" s="101" t="str">
        <f>GROUPS!B6</f>
        <v>ANDERLECHT (BEL)</v>
      </c>
      <c r="F3" s="102" t="s">
        <v>26</v>
      </c>
      <c r="G3" s="103" t="s">
        <v>27</v>
      </c>
      <c r="J3" s="104"/>
      <c r="K3" s="313" t="s">
        <v>53</v>
      </c>
      <c r="L3" s="313"/>
      <c r="M3" s="313"/>
      <c r="N3" s="313"/>
      <c r="O3" s="313"/>
      <c r="P3" s="313"/>
      <c r="Q3" s="313"/>
    </row>
    <row r="4" spans="1:17" ht="15.75">
      <c r="D4" s="100">
        <f t="shared" ref="D4:D26" si="0">IF(D3&lt;&gt;"",IF(D3=$B$2,"",D3+1),"")</f>
        <v>2</v>
      </c>
      <c r="E4" s="101" t="str">
        <f>GROUPS!B7</f>
        <v>AZ ALKMAAR (NED)</v>
      </c>
      <c r="F4" s="102" t="s">
        <v>26</v>
      </c>
      <c r="G4" s="103" t="s">
        <v>27</v>
      </c>
      <c r="J4" s="104"/>
      <c r="K4" s="313" t="s">
        <v>54</v>
      </c>
      <c r="L4" s="313"/>
      <c r="M4" s="313"/>
      <c r="N4" s="313"/>
      <c r="O4" s="313"/>
      <c r="P4" s="313"/>
      <c r="Q4" s="313"/>
    </row>
    <row r="5" spans="1:17">
      <c r="D5" s="100">
        <f t="shared" si="0"/>
        <v>3</v>
      </c>
      <c r="E5" s="101" t="str">
        <f>GROUPS!B8</f>
        <v>BURSASPOR (TUR)</v>
      </c>
      <c r="F5" s="102" t="s">
        <v>26</v>
      </c>
      <c r="G5" s="103" t="s">
        <v>27</v>
      </c>
      <c r="J5" s="104"/>
    </row>
    <row r="6" spans="1:17">
      <c r="D6" s="100">
        <f t="shared" si="0"/>
        <v>4</v>
      </c>
      <c r="E6" s="101" t="str">
        <f>GROUPS!B9</f>
        <v>CELTIC (SCO)</v>
      </c>
      <c r="F6" s="102" t="s">
        <v>26</v>
      </c>
      <c r="G6" s="103" t="s">
        <v>27</v>
      </c>
      <c r="J6" s="104"/>
    </row>
    <row r="7" spans="1:17">
      <c r="D7" s="100">
        <f t="shared" si="0"/>
        <v>5</v>
      </c>
      <c r="E7" s="101" t="str">
        <f>GROUPS!B10</f>
        <v>KONYASPOR (TUR)</v>
      </c>
      <c r="F7" s="102" t="s">
        <v>26</v>
      </c>
      <c r="G7" s="103" t="s">
        <v>27</v>
      </c>
      <c r="J7" s="104"/>
    </row>
    <row r="8" spans="1:17">
      <c r="D8" s="100">
        <f t="shared" si="0"/>
        <v>6</v>
      </c>
      <c r="E8" s="101" t="str">
        <f>GROUPS!B11</f>
        <v>LOSC LILLE (FRA)</v>
      </c>
      <c r="F8" s="102" t="s">
        <v>26</v>
      </c>
      <c r="G8" s="103" t="s">
        <v>27</v>
      </c>
      <c r="J8" s="104"/>
    </row>
    <row r="9" spans="1:17">
      <c r="D9" s="100">
        <f t="shared" si="0"/>
        <v>7</v>
      </c>
      <c r="E9" s="101" t="str">
        <f>GROUPS!B12</f>
        <v>NEFTÇİ PFK (AZE)</v>
      </c>
      <c r="F9" s="102" t="s">
        <v>26</v>
      </c>
      <c r="G9" s="103" t="s">
        <v>27</v>
      </c>
      <c r="J9" s="104"/>
    </row>
    <row r="10" spans="1:17">
      <c r="D10" s="100">
        <f t="shared" si="0"/>
        <v>8</v>
      </c>
      <c r="E10" s="101" t="str">
        <f>GROUPS!B13</f>
        <v>SIGMA OLOMOUC (CZE)</v>
      </c>
      <c r="F10" s="102" t="s">
        <v>26</v>
      </c>
      <c r="G10" s="103" t="s">
        <v>27</v>
      </c>
      <c r="J10" s="104"/>
    </row>
    <row r="11" spans="1:17">
      <c r="D11" s="100">
        <f t="shared" si="0"/>
        <v>9</v>
      </c>
      <c r="E11" s="101" t="str">
        <f>GROUPS!B14</f>
        <v>SLASK WROCLAW (POL)</v>
      </c>
      <c r="F11" s="102" t="s">
        <v>26</v>
      </c>
      <c r="G11" s="103" t="s">
        <v>27</v>
      </c>
      <c r="J11" s="104"/>
    </row>
    <row r="12" spans="1:17">
      <c r="D12" s="100" t="str">
        <f t="shared" si="0"/>
        <v/>
      </c>
      <c r="E12" s="101"/>
      <c r="F12" s="102" t="s">
        <v>26</v>
      </c>
      <c r="G12" s="103" t="s">
        <v>27</v>
      </c>
      <c r="J12" s="104"/>
    </row>
    <row r="13" spans="1:17">
      <c r="D13" s="100" t="str">
        <f t="shared" si="0"/>
        <v/>
      </c>
      <c r="E13" s="101"/>
      <c r="F13" s="102" t="s">
        <v>26</v>
      </c>
      <c r="G13" s="103" t="s">
        <v>27</v>
      </c>
      <c r="J13" s="104"/>
    </row>
    <row r="14" spans="1:17">
      <c r="D14" s="100" t="str">
        <f t="shared" si="0"/>
        <v/>
      </c>
      <c r="E14" s="101"/>
      <c r="F14" s="102" t="s">
        <v>26</v>
      </c>
      <c r="G14" s="103" t="s">
        <v>27</v>
      </c>
      <c r="J14" s="104"/>
    </row>
    <row r="15" spans="1:17">
      <c r="D15" s="100" t="str">
        <f t="shared" si="0"/>
        <v/>
      </c>
      <c r="E15" s="101"/>
      <c r="F15" s="102" t="s">
        <v>26</v>
      </c>
      <c r="G15" s="103" t="s">
        <v>27</v>
      </c>
      <c r="J15" s="104"/>
    </row>
    <row r="16" spans="1:17">
      <c r="D16" s="100" t="str">
        <f t="shared" si="0"/>
        <v/>
      </c>
      <c r="E16" s="101"/>
      <c r="F16" s="102" t="s">
        <v>26</v>
      </c>
      <c r="G16" s="103" t="s">
        <v>27</v>
      </c>
      <c r="J16" s="104"/>
    </row>
    <row r="17" spans="4:10">
      <c r="D17" s="100" t="str">
        <f t="shared" si="0"/>
        <v/>
      </c>
      <c r="E17" s="101"/>
      <c r="F17" s="102" t="s">
        <v>26</v>
      </c>
      <c r="G17" s="103" t="s">
        <v>27</v>
      </c>
      <c r="J17" s="104"/>
    </row>
    <row r="18" spans="4:10">
      <c r="D18" s="100" t="str">
        <f t="shared" si="0"/>
        <v/>
      </c>
      <c r="E18" s="101"/>
      <c r="F18" s="102" t="s">
        <v>26</v>
      </c>
      <c r="G18" s="103" t="s">
        <v>27</v>
      </c>
      <c r="J18" s="104"/>
    </row>
    <row r="19" spans="4:10">
      <c r="D19" s="100" t="str">
        <f t="shared" si="0"/>
        <v/>
      </c>
      <c r="E19" s="101"/>
      <c r="F19" s="102" t="s">
        <v>26</v>
      </c>
      <c r="G19" s="103" t="s">
        <v>27</v>
      </c>
      <c r="J19" s="104"/>
    </row>
    <row r="20" spans="4:10">
      <c r="D20" s="100" t="str">
        <f t="shared" si="0"/>
        <v/>
      </c>
      <c r="E20" s="101"/>
      <c r="F20" s="102" t="s">
        <v>26</v>
      </c>
      <c r="G20" s="103" t="s">
        <v>27</v>
      </c>
      <c r="J20" s="104"/>
    </row>
    <row r="21" spans="4:10">
      <c r="D21" s="100" t="str">
        <f t="shared" si="0"/>
        <v/>
      </c>
      <c r="E21" s="101"/>
      <c r="F21" s="102" t="s">
        <v>26</v>
      </c>
      <c r="G21" s="103" t="s">
        <v>27</v>
      </c>
      <c r="J21" s="104"/>
    </row>
    <row r="22" spans="4:10">
      <c r="D22" s="100" t="str">
        <f t="shared" si="0"/>
        <v/>
      </c>
      <c r="E22" s="101"/>
      <c r="F22" s="102" t="s">
        <v>26</v>
      </c>
      <c r="G22" s="103" t="s">
        <v>27</v>
      </c>
      <c r="J22" s="104"/>
    </row>
    <row r="23" spans="4:10">
      <c r="D23" s="100" t="str">
        <f t="shared" si="0"/>
        <v/>
      </c>
      <c r="E23" s="101"/>
      <c r="F23" s="102" t="s">
        <v>26</v>
      </c>
      <c r="G23" s="103" t="s">
        <v>27</v>
      </c>
      <c r="J23" s="104"/>
    </row>
    <row r="24" spans="4:10">
      <c r="D24" s="100" t="str">
        <f t="shared" si="0"/>
        <v/>
      </c>
      <c r="E24" s="101"/>
      <c r="F24" s="102" t="s">
        <v>26</v>
      </c>
      <c r="G24" s="103" t="s">
        <v>27</v>
      </c>
      <c r="J24" s="104"/>
    </row>
    <row r="25" spans="4:10">
      <c r="D25" s="100" t="str">
        <f t="shared" si="0"/>
        <v/>
      </c>
      <c r="E25" s="101"/>
      <c r="F25" s="102" t="s">
        <v>26</v>
      </c>
      <c r="G25" s="103" t="s">
        <v>27</v>
      </c>
      <c r="J25" s="104"/>
    </row>
    <row r="26" spans="4:10" ht="13.5" thickBot="1">
      <c r="D26" s="105" t="str">
        <f t="shared" si="0"/>
        <v/>
      </c>
      <c r="E26" s="106"/>
      <c r="F26" s="107" t="s">
        <v>26</v>
      </c>
      <c r="G26" s="108" t="s">
        <v>27</v>
      </c>
      <c r="H26" s="109"/>
      <c r="I26" s="109"/>
      <c r="J26" s="110"/>
    </row>
  </sheetData>
  <mergeCells count="3">
    <mergeCell ref="K2:Q2"/>
    <mergeCell ref="K3:Q3"/>
    <mergeCell ref="K4:Q4"/>
  </mergeCells>
  <conditionalFormatting sqref="F3:G26">
    <cfRule type="expression" dxfId="255" priority="1" stopIfTrue="1">
      <formula>AND($D3&gt;$B$2,$E3&lt;&gt;"")</formula>
    </cfRule>
  </conditionalFormatting>
  <conditionalFormatting sqref="E3:E26">
    <cfRule type="expression" dxfId="254" priority="2" stopIfTrue="1">
      <formula>$D3&lt;&gt;""</formula>
    </cfRule>
  </conditionalFormatting>
  <dataValidations disablePrompts="1" count="1">
    <dataValidation type="list" allowBlank="1" showInputMessage="1" showErrorMessage="1" sqref="B2">
      <formula1>"4,5,6,7,8,9,10,11,12,13,14,15,16,17,18,19,20,21,22,23,24"</formula1>
    </dataValidation>
  </dataValidations>
  <hyperlinks>
    <hyperlink ref="K2:Q2" location="'DAY 1-2 PTS'!A1" display="Puan Durumuna Dön"/>
    <hyperlink ref="K3:Q3" location="'DAY 1-2 FIX'!A1" display="Fikstüre Dön"/>
    <hyperlink ref="K4:Q4" location="GROUPS!A1" display="Gruplara Dön"/>
  </hyperlinks>
  <pageMargins left="0.75" right="0.75" top="1" bottom="1" header="0.5" footer="0.5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"/>
  <sheetViews>
    <sheetView showGridLines="0" workbookViewId="0">
      <pane xSplit="1" ySplit="2" topLeftCell="B3" activePane="bottomRight" state="frozen"/>
      <selection activeCell="L10" sqref="L10"/>
      <selection pane="topRight" activeCell="L10" sqref="L10"/>
      <selection pane="bottomLeft" activeCell="L10" sqref="L10"/>
      <selection pane="bottomRight" activeCell="G37" sqref="G37"/>
    </sheetView>
  </sheetViews>
  <sheetFormatPr defaultColWidth="9.125" defaultRowHeight="12.75" customHeight="1"/>
  <cols>
    <col min="1" max="1" width="6.875" style="115" customWidth="1"/>
    <col min="2" max="2" width="9.125" style="114"/>
    <col min="3" max="3" width="7.125" style="114" customWidth="1"/>
    <col min="4" max="4" width="20.875" style="117" bestFit="1" customWidth="1"/>
    <col min="5" max="6" width="4.625" style="120" customWidth="1"/>
    <col min="7" max="7" width="20.875" style="119" bestFit="1" customWidth="1"/>
    <col min="8" max="8" width="30.875" style="114" bestFit="1" customWidth="1"/>
    <col min="9" max="9" width="4.125" style="120" bestFit="1" customWidth="1"/>
    <col min="10" max="10" width="4.625" style="120" customWidth="1"/>
    <col min="11" max="11" width="1.5" style="120" customWidth="1"/>
    <col min="12" max="14" width="4.625" style="120" customWidth="1"/>
    <col min="15" max="16384" width="9.125" style="120"/>
  </cols>
  <sheetData>
    <row r="2" spans="1:16" s="114" customFormat="1" ht="12.75" customHeight="1">
      <c r="A2" s="111" t="s">
        <v>28</v>
      </c>
      <c r="B2" s="111" t="s">
        <v>29</v>
      </c>
      <c r="C2" s="112" t="s">
        <v>30</v>
      </c>
      <c r="D2" s="113" t="s">
        <v>31</v>
      </c>
      <c r="E2" s="314" t="s">
        <v>32</v>
      </c>
      <c r="F2" s="314"/>
      <c r="G2" s="113" t="s">
        <v>33</v>
      </c>
      <c r="H2" s="315" t="s">
        <v>34</v>
      </c>
      <c r="I2" s="316"/>
      <c r="J2" s="313" t="s">
        <v>52</v>
      </c>
      <c r="K2" s="313"/>
      <c r="L2" s="313"/>
      <c r="M2" s="313"/>
      <c r="N2" s="313"/>
      <c r="O2" s="313"/>
      <c r="P2" s="313"/>
    </row>
    <row r="3" spans="1:16" ht="12.75" customHeight="1">
      <c r="A3" s="141">
        <v>1</v>
      </c>
      <c r="B3" s="142"/>
      <c r="C3" s="143"/>
      <c r="D3" s="144" t="str">
        <f>'DAY 1-2 FIX'!G17</f>
        <v>SIGMA OLOMOUC (CZE)</v>
      </c>
      <c r="E3" s="118">
        <f>IF('DAY 1-2 FIX'!H17="","",'DAY 1-2 FIX'!H17)</f>
        <v>1</v>
      </c>
      <c r="F3" s="118">
        <f>IF('DAY 1-2 FIX'!I17="","",'DAY 1-2 FIX'!I17)</f>
        <v>0</v>
      </c>
      <c r="G3" s="147" t="str">
        <f>'DAY 1-2 FIX'!J17</f>
        <v>ANDERLECHT (BEL)</v>
      </c>
      <c r="J3" s="313" t="s">
        <v>53</v>
      </c>
      <c r="K3" s="313"/>
      <c r="L3" s="313"/>
      <c r="M3" s="313"/>
      <c r="N3" s="313"/>
      <c r="O3" s="313"/>
      <c r="P3" s="313"/>
    </row>
    <row r="4" spans="1:16" ht="12.75" customHeight="1">
      <c r="A4" s="141">
        <v>2</v>
      </c>
      <c r="B4" s="142"/>
      <c r="C4" s="143"/>
      <c r="D4" s="144" t="str">
        <f>'DAY 1-2 FIX'!G18</f>
        <v>AZ ALKMAAR (NED)</v>
      </c>
      <c r="E4" s="118">
        <f>IF('DAY 1-2 FIX'!H18="","",'DAY 1-2 FIX'!H18)</f>
        <v>1</v>
      </c>
      <c r="F4" s="118">
        <f>IF('DAY 1-2 FIX'!I18="","",'DAY 1-2 FIX'!I18)</f>
        <v>0</v>
      </c>
      <c r="G4" s="147" t="str">
        <f>'DAY 1-2 FIX'!J18</f>
        <v>NEFTÇİ PFK (AZE)</v>
      </c>
      <c r="J4" s="313" t="s">
        <v>54</v>
      </c>
      <c r="K4" s="313"/>
      <c r="L4" s="313"/>
      <c r="M4" s="313"/>
      <c r="N4" s="313"/>
      <c r="O4" s="313"/>
      <c r="P4" s="313"/>
    </row>
    <row r="5" spans="1:16" ht="12.75" customHeight="1">
      <c r="A5" s="141">
        <v>3</v>
      </c>
      <c r="B5" s="142"/>
      <c r="C5" s="143"/>
      <c r="D5" s="144" t="str">
        <f>'DAY 1-2 FIX'!G19</f>
        <v>LOSC LILLE (FRA)</v>
      </c>
      <c r="E5" s="118">
        <f>IF('DAY 1-2 FIX'!H19="","",'DAY 1-2 FIX'!H19)</f>
        <v>1</v>
      </c>
      <c r="F5" s="118">
        <f>IF('DAY 1-2 FIX'!I19="","",'DAY 1-2 FIX'!I19)</f>
        <v>0</v>
      </c>
      <c r="G5" s="147" t="str">
        <f>'DAY 1-2 FIX'!J19</f>
        <v>BURSASPOR (TUR)</v>
      </c>
      <c r="J5" s="91"/>
      <c r="K5" s="91"/>
      <c r="L5" s="91"/>
      <c r="M5" s="91"/>
      <c r="N5" s="91"/>
      <c r="O5" s="91"/>
      <c r="P5" s="91"/>
    </row>
    <row r="6" spans="1:16" ht="12.75" customHeight="1">
      <c r="A6" s="141">
        <v>4</v>
      </c>
      <c r="B6" s="142"/>
      <c r="C6" s="143"/>
      <c r="D6" s="144" t="str">
        <f>'DAY 1-2 FIX'!G20</f>
        <v>CELTIC (SCO)</v>
      </c>
      <c r="E6" s="118">
        <f>IF('DAY 1-2 FIX'!H20="","",'DAY 1-2 FIX'!H20)</f>
        <v>1</v>
      </c>
      <c r="F6" s="118">
        <f>IF('DAY 1-2 FIX'!I20="","",'DAY 1-2 FIX'!I20)</f>
        <v>1</v>
      </c>
      <c r="G6" s="147" t="str">
        <f>'DAY 1-2 FIX'!J20</f>
        <v>KONYASPOR (TUR)</v>
      </c>
    </row>
    <row r="7" spans="1:16" ht="12.75" customHeight="1">
      <c r="A7" s="141">
        <v>5</v>
      </c>
      <c r="B7" s="149"/>
      <c r="C7" s="150"/>
      <c r="D7" s="151" t="str">
        <f>'DAY 1-2 FIX'!G21</f>
        <v>SLASK WROCLAW (POL)</v>
      </c>
      <c r="E7" s="152"/>
      <c r="F7" s="152"/>
      <c r="G7" s="153" t="str">
        <f>'DAY 1-2 FIX'!J21</f>
        <v>BAY</v>
      </c>
    </row>
    <row r="8" spans="1:16" ht="12.75" customHeight="1">
      <c r="A8" s="141">
        <v>6</v>
      </c>
      <c r="B8" s="142"/>
      <c r="C8" s="143"/>
      <c r="D8" s="144" t="str">
        <f>'DAY 1-2 FIX'!G24</f>
        <v>NEFTÇİ PFK (AZE)</v>
      </c>
      <c r="E8" s="118">
        <f>IF('DAY 1-2 FIX'!H24="","",'DAY 1-2 FIX'!H24)</f>
        <v>0</v>
      </c>
      <c r="F8" s="118">
        <f>IF('DAY 1-2 FIX'!I24="","",'DAY 1-2 FIX'!I24)</f>
        <v>1</v>
      </c>
      <c r="G8" s="147" t="str">
        <f>'DAY 1-2 FIX'!J24</f>
        <v>SLASK WROCLAW (POL)</v>
      </c>
    </row>
    <row r="9" spans="1:16" ht="12.75" customHeight="1">
      <c r="A9" s="141">
        <v>7</v>
      </c>
      <c r="B9" s="142"/>
      <c r="C9" s="143"/>
      <c r="D9" s="144" t="str">
        <f>'DAY 1-2 FIX'!G25</f>
        <v>ANDERLECHT (BEL)</v>
      </c>
      <c r="E9" s="118">
        <f>IF('DAY 1-2 FIX'!H25="","",'DAY 1-2 FIX'!H25)</f>
        <v>0</v>
      </c>
      <c r="F9" s="118">
        <f>IF('DAY 1-2 FIX'!I25="","",'DAY 1-2 FIX'!I25)</f>
        <v>0</v>
      </c>
      <c r="G9" s="147" t="str">
        <f>'DAY 1-2 FIX'!J25</f>
        <v>LOSC LILLE (FRA)</v>
      </c>
    </row>
    <row r="10" spans="1:16" ht="12.75" customHeight="1">
      <c r="A10" s="141">
        <v>8</v>
      </c>
      <c r="B10" s="142"/>
      <c r="C10" s="143"/>
      <c r="D10" s="144" t="str">
        <f>'DAY 1-2 FIX'!G26</f>
        <v>KONYASPOR (TUR)</v>
      </c>
      <c r="E10" s="118">
        <f>IF('DAY 1-2 FIX'!H26="","",'DAY 1-2 FIX'!H26)</f>
        <v>0</v>
      </c>
      <c r="F10" s="118">
        <f>IF('DAY 1-2 FIX'!I26="","",'DAY 1-2 FIX'!I26)</f>
        <v>1</v>
      </c>
      <c r="G10" s="147" t="str">
        <f>'DAY 1-2 FIX'!J26</f>
        <v>AZ ALKMAAR (NED)</v>
      </c>
    </row>
    <row r="11" spans="1:16" ht="12.75" customHeight="1">
      <c r="A11" s="141">
        <v>9</v>
      </c>
      <c r="B11" s="142"/>
      <c r="C11" s="143"/>
      <c r="D11" s="144" t="str">
        <f>'DAY 1-2 FIX'!G27</f>
        <v>BURSASPOR (TUR)</v>
      </c>
      <c r="E11" s="118">
        <f>IF('DAY 1-2 FIX'!H27="","",'DAY 1-2 FIX'!H27)</f>
        <v>0</v>
      </c>
      <c r="F11" s="118">
        <f>IF('DAY 1-2 FIX'!I27="","",'DAY 1-2 FIX'!I27)</f>
        <v>1</v>
      </c>
      <c r="G11" s="147" t="str">
        <f>'DAY 1-2 FIX'!J27</f>
        <v>CELTIC (SCO)</v>
      </c>
    </row>
    <row r="12" spans="1:16" ht="12.75" customHeight="1">
      <c r="A12" s="141">
        <v>10</v>
      </c>
      <c r="B12" s="149"/>
      <c r="C12" s="150"/>
      <c r="D12" s="151" t="str">
        <f>'DAY 1-2 FIX'!G28</f>
        <v>SIGMA OLOMOUC (CZE)</v>
      </c>
      <c r="E12" s="152"/>
      <c r="F12" s="152"/>
      <c r="G12" s="153" t="str">
        <f>'DAY 1-2 FIX'!J28</f>
        <v>BAY</v>
      </c>
    </row>
    <row r="13" spans="1:16" ht="12.75" customHeight="1">
      <c r="A13" s="141">
        <v>11</v>
      </c>
      <c r="B13" s="142"/>
      <c r="C13" s="143"/>
      <c r="D13" s="144" t="str">
        <f>'DAY 1-2 FIX'!G31</f>
        <v>LOSC LILLE (FRA)</v>
      </c>
      <c r="E13" s="118">
        <f>IF('DAY 1-2 FIX'!H31="","",'DAY 1-2 FIX'!H31)</f>
        <v>0</v>
      </c>
      <c r="F13" s="118">
        <f>IF('DAY 1-2 FIX'!I31="","",'DAY 1-2 FIX'!I31)</f>
        <v>0</v>
      </c>
      <c r="G13" s="147" t="str">
        <f>'DAY 1-2 FIX'!J31</f>
        <v>SIGMA OLOMOUC (CZE)</v>
      </c>
    </row>
    <row r="14" spans="1:16" ht="12.75" customHeight="1">
      <c r="A14" s="141">
        <v>12</v>
      </c>
      <c r="B14" s="142"/>
      <c r="C14" s="143"/>
      <c r="D14" s="144" t="str">
        <f>'DAY 1-2 FIX'!G32</f>
        <v>SLASK WROCLAW (POL)</v>
      </c>
      <c r="E14" s="118">
        <f>IF('DAY 1-2 FIX'!H32="","",'DAY 1-2 FIX'!H32)</f>
        <v>1</v>
      </c>
      <c r="F14" s="118">
        <f>IF('DAY 1-2 FIX'!I32="","",'DAY 1-2 FIX'!I32)</f>
        <v>0</v>
      </c>
      <c r="G14" s="147" t="str">
        <f>'DAY 1-2 FIX'!J32</f>
        <v>KONYASPOR (TUR)</v>
      </c>
    </row>
    <row r="15" spans="1:16" ht="12.75" customHeight="1">
      <c r="A15" s="141">
        <v>13</v>
      </c>
      <c r="B15" s="142"/>
      <c r="C15" s="143"/>
      <c r="D15" s="144" t="str">
        <f>'DAY 1-2 FIX'!G33</f>
        <v>CELTIC (SCO)</v>
      </c>
      <c r="E15" s="118">
        <f>IF('DAY 1-2 FIX'!H33="","",'DAY 1-2 FIX'!H33)</f>
        <v>0</v>
      </c>
      <c r="F15" s="118">
        <f>IF('DAY 1-2 FIX'!I33="","",'DAY 1-2 FIX'!I33)</f>
        <v>0</v>
      </c>
      <c r="G15" s="147" t="str">
        <f>'DAY 1-2 FIX'!J33</f>
        <v>ANDERLECHT (BEL)</v>
      </c>
    </row>
    <row r="16" spans="1:16" ht="12.75" customHeight="1">
      <c r="A16" s="141">
        <v>14</v>
      </c>
      <c r="B16" s="142"/>
      <c r="C16" s="143"/>
      <c r="D16" s="144" t="str">
        <f>'DAY 1-2 FIX'!G34</f>
        <v>AZ ALKMAAR (NED)</v>
      </c>
      <c r="E16" s="118">
        <f>IF('DAY 1-2 FIX'!H34="","",'DAY 1-2 FIX'!H34)</f>
        <v>3</v>
      </c>
      <c r="F16" s="118">
        <f>IF('DAY 1-2 FIX'!I34="","",'DAY 1-2 FIX'!I34)</f>
        <v>0</v>
      </c>
      <c r="G16" s="147" t="str">
        <f>'DAY 1-2 FIX'!J34</f>
        <v>BURSASPOR (TUR)</v>
      </c>
    </row>
    <row r="17" spans="1:8" ht="12.75" customHeight="1">
      <c r="A17" s="141">
        <v>15</v>
      </c>
      <c r="B17" s="149"/>
      <c r="C17" s="150"/>
      <c r="D17" s="151" t="str">
        <f>'DAY 1-2 FIX'!G35</f>
        <v>NEFTÇİ PFK (AZE)</v>
      </c>
      <c r="E17" s="152"/>
      <c r="F17" s="152"/>
      <c r="G17" s="153" t="str">
        <f>'DAY 1-2 FIX'!J35</f>
        <v>BAY</v>
      </c>
    </row>
    <row r="18" spans="1:8" ht="12.75" customHeight="1">
      <c r="A18" s="141">
        <v>16</v>
      </c>
      <c r="B18" s="142"/>
      <c r="C18" s="145"/>
      <c r="D18" s="144" t="str">
        <f>'DAY 1-2 FIX'!G37</f>
        <v>KONYASPOR (TUR)</v>
      </c>
      <c r="E18" s="118">
        <f>IF('DAY 1-2 FIX'!H37="","",'DAY 1-2 FIX'!H37)</f>
        <v>0</v>
      </c>
      <c r="F18" s="118">
        <f>IF('DAY 1-2 FIX'!I37="","",'DAY 1-2 FIX'!I37)</f>
        <v>3</v>
      </c>
      <c r="G18" s="147" t="str">
        <f>'DAY 1-2 FIX'!J37</f>
        <v>NEFTÇİ PFK (AZE)</v>
      </c>
    </row>
    <row r="19" spans="1:8" ht="12.75" customHeight="1">
      <c r="A19" s="141">
        <v>17</v>
      </c>
      <c r="B19" s="142"/>
      <c r="C19" s="146"/>
      <c r="D19" s="144" t="str">
        <f>'DAY 1-2 FIX'!G38</f>
        <v>SIGMA OLOMOUC (CZE)</v>
      </c>
      <c r="E19" s="118">
        <f>IF('DAY 1-2 FIX'!H38="","",'DAY 1-2 FIX'!H38)</f>
        <v>0</v>
      </c>
      <c r="F19" s="118">
        <f>IF('DAY 1-2 FIX'!I38="","",'DAY 1-2 FIX'!I38)</f>
        <v>0</v>
      </c>
      <c r="G19" s="147" t="str">
        <f>'DAY 1-2 FIX'!J38</f>
        <v>CELTIC (SCO)</v>
      </c>
    </row>
    <row r="20" spans="1:8" ht="12.75" customHeight="1">
      <c r="A20" s="141">
        <v>18</v>
      </c>
      <c r="B20" s="142"/>
      <c r="C20" s="146"/>
      <c r="D20" s="144" t="str">
        <f>'DAY 1-2 FIX'!G39</f>
        <v>BURSASPOR (TUR)</v>
      </c>
      <c r="E20" s="118">
        <f>IF('DAY 1-2 FIX'!H39="","",'DAY 1-2 FIX'!H39)</f>
        <v>0</v>
      </c>
      <c r="F20" s="118">
        <f>IF('DAY 1-2 FIX'!I39="","",'DAY 1-2 FIX'!I39)</f>
        <v>1</v>
      </c>
      <c r="G20" s="147" t="str">
        <f>'DAY 1-2 FIX'!J39</f>
        <v>SLASK WROCLAW (POL)</v>
      </c>
    </row>
    <row r="21" spans="1:8" ht="12.75" customHeight="1">
      <c r="A21" s="141">
        <v>19</v>
      </c>
      <c r="B21" s="142"/>
      <c r="C21" s="146"/>
      <c r="D21" s="144" t="str">
        <f>'DAY 1-2 FIX'!G40</f>
        <v>ANDERLECHT (BEL)</v>
      </c>
      <c r="E21" s="118">
        <f>IF('DAY 1-2 FIX'!H40="","",'DAY 1-2 FIX'!H40)</f>
        <v>0</v>
      </c>
      <c r="F21" s="118">
        <f>IF('DAY 1-2 FIX'!I40="","",'DAY 1-2 FIX'!I40)</f>
        <v>0</v>
      </c>
      <c r="G21" s="147" t="str">
        <f>'DAY 1-2 FIX'!J40</f>
        <v>AZ ALKMAAR (NED)</v>
      </c>
    </row>
    <row r="22" spans="1:8" ht="12.75" customHeight="1">
      <c r="A22" s="141">
        <v>20</v>
      </c>
      <c r="B22" s="154"/>
      <c r="C22" s="155"/>
      <c r="D22" s="156" t="str">
        <f>'DAY 1-2 FIX'!G41</f>
        <v>LOSC LILLE (FRA)</v>
      </c>
      <c r="E22" s="152"/>
      <c r="F22" s="152"/>
      <c r="G22" s="157" t="str">
        <f>'DAY 1-2 FIX'!J41</f>
        <v>BAY</v>
      </c>
      <c r="H22" s="148" t="s">
        <v>51</v>
      </c>
    </row>
    <row r="23" spans="1:8" ht="12.75" customHeight="1">
      <c r="A23" s="141">
        <v>21</v>
      </c>
      <c r="B23" s="142"/>
      <c r="C23" s="146"/>
      <c r="D23" s="144" t="str">
        <f>'DAY 1-2 FIX'!G45</f>
        <v>CELTIC (SCO)</v>
      </c>
      <c r="E23" s="118" t="str">
        <f>IF('DAY 1-2 FIX'!H45="","",'DAY 1-2 FIX'!H45)</f>
        <v/>
      </c>
      <c r="F23" s="118" t="str">
        <f>IF('DAY 1-2 FIX'!I45="","",'DAY 1-2 FIX'!I45)</f>
        <v/>
      </c>
      <c r="G23" s="147" t="str">
        <f>'DAY 1-2 FIX'!J45</f>
        <v>LOSC LILLE (FRA)</v>
      </c>
    </row>
    <row r="24" spans="1:8" ht="12.75" customHeight="1">
      <c r="A24" s="141">
        <v>22</v>
      </c>
      <c r="B24" s="142"/>
      <c r="C24" s="146"/>
      <c r="D24" s="144" t="str">
        <f>'DAY 1-2 FIX'!G46</f>
        <v>NEFTÇİ PFK (AZE)</v>
      </c>
      <c r="E24" s="118" t="str">
        <f>IF('DAY 1-2 FIX'!H46="","",'DAY 1-2 FIX'!H46)</f>
        <v/>
      </c>
      <c r="F24" s="118" t="str">
        <f>IF('DAY 1-2 FIX'!I46="","",'DAY 1-2 FIX'!I46)</f>
        <v/>
      </c>
      <c r="G24" s="147" t="str">
        <f>'DAY 1-2 FIX'!J46</f>
        <v>BURSASPOR (TUR)</v>
      </c>
    </row>
    <row r="25" spans="1:8" ht="12.75" customHeight="1">
      <c r="A25" s="141">
        <v>23</v>
      </c>
      <c r="B25" s="142"/>
      <c r="C25" s="146"/>
      <c r="D25" s="144" t="str">
        <f>'DAY 1-2 FIX'!G47</f>
        <v>AZ ALKMAAR (NED)</v>
      </c>
      <c r="E25" s="118" t="str">
        <f>IF('DAY 1-2 FIX'!H47="","",'DAY 1-2 FIX'!H47)</f>
        <v/>
      </c>
      <c r="F25" s="118" t="str">
        <f>IF('DAY 1-2 FIX'!I47="","",'DAY 1-2 FIX'!I47)</f>
        <v/>
      </c>
      <c r="G25" s="147" t="str">
        <f>'DAY 1-2 FIX'!J47</f>
        <v>SIGMA OLOMOUC (CZE)</v>
      </c>
    </row>
    <row r="26" spans="1:8" ht="12.75" customHeight="1">
      <c r="A26" s="141">
        <v>24</v>
      </c>
      <c r="B26" s="142"/>
      <c r="C26" s="145"/>
      <c r="D26" s="144" t="str">
        <f>'DAY 1-2 FIX'!G48</f>
        <v>SLASK WROCLAW (POL)</v>
      </c>
      <c r="E26" s="118" t="str">
        <f>IF('DAY 1-2 FIX'!H48="","",'DAY 1-2 FIX'!H48)</f>
        <v/>
      </c>
      <c r="F26" s="118" t="str">
        <f>IF('DAY 1-2 FIX'!I48="","",'DAY 1-2 FIX'!I48)</f>
        <v/>
      </c>
      <c r="G26" s="147" t="str">
        <f>'DAY 1-2 FIX'!J48</f>
        <v>ANDERLECHT (BEL)</v>
      </c>
    </row>
    <row r="27" spans="1:8" ht="12.75" customHeight="1">
      <c r="A27" s="141">
        <v>25</v>
      </c>
      <c r="B27" s="149"/>
      <c r="C27" s="158"/>
      <c r="D27" s="151" t="str">
        <f>'DAY 1-2 FIX'!G49</f>
        <v>KONYASPOR (TUR)</v>
      </c>
      <c r="E27" s="152"/>
      <c r="F27" s="152"/>
      <c r="G27" s="153" t="str">
        <f>'DAY 1-2 FIX'!J49</f>
        <v>BAY</v>
      </c>
    </row>
    <row r="28" spans="1:8" ht="12.75" customHeight="1">
      <c r="A28" s="141">
        <v>26</v>
      </c>
      <c r="B28" s="142"/>
      <c r="C28" s="146"/>
      <c r="D28" s="144" t="str">
        <f>'DAY 1-2 FIX'!G51</f>
        <v>BURSASPOR (TUR)</v>
      </c>
      <c r="E28" s="118" t="str">
        <f>IF('DAY 1-2 FIX'!H51="","",'DAY 1-2 FIX'!H51)</f>
        <v/>
      </c>
      <c r="F28" s="118" t="str">
        <f>IF('DAY 1-2 FIX'!I51="","",'DAY 1-2 FIX'!I51)</f>
        <v/>
      </c>
      <c r="G28" s="147" t="str">
        <f>'DAY 1-2 FIX'!J51</f>
        <v>KONYASPOR (TUR)</v>
      </c>
    </row>
    <row r="29" spans="1:8" ht="12.75" customHeight="1">
      <c r="A29" s="141">
        <v>27</v>
      </c>
      <c r="B29" s="142"/>
      <c r="C29" s="146"/>
      <c r="D29" s="144" t="str">
        <f>'DAY 1-2 FIX'!G52</f>
        <v>LOSC LILLE (FRA)</v>
      </c>
      <c r="E29" s="118" t="str">
        <f>IF('DAY 1-2 FIX'!H52="","",'DAY 1-2 FIX'!H52)</f>
        <v/>
      </c>
      <c r="F29" s="118" t="str">
        <f>IF('DAY 1-2 FIX'!I52="","",'DAY 1-2 FIX'!I52)</f>
        <v/>
      </c>
      <c r="G29" s="147" t="str">
        <f>'DAY 1-2 FIX'!J52</f>
        <v>AZ ALKMAAR (NED)</v>
      </c>
    </row>
    <row r="30" spans="1:8" ht="12.75" customHeight="1">
      <c r="A30" s="141">
        <v>28</v>
      </c>
      <c r="B30" s="142"/>
      <c r="C30" s="145"/>
      <c r="D30" s="144" t="str">
        <f>'DAY 1-2 FIX'!G53</f>
        <v>ANDERLECHT (BEL)</v>
      </c>
      <c r="E30" s="118" t="str">
        <f>IF('DAY 1-2 FIX'!H53="","",'DAY 1-2 FIX'!H53)</f>
        <v/>
      </c>
      <c r="F30" s="118" t="str">
        <f>IF('DAY 1-2 FIX'!I53="","",'DAY 1-2 FIX'!I53)</f>
        <v/>
      </c>
      <c r="G30" s="147" t="str">
        <f>'DAY 1-2 FIX'!J53</f>
        <v>NEFTÇİ PFK (AZE)</v>
      </c>
    </row>
    <row r="31" spans="1:8" ht="12.75" customHeight="1">
      <c r="A31" s="141">
        <v>29</v>
      </c>
      <c r="B31" s="121"/>
      <c r="C31" s="116"/>
      <c r="D31" s="144" t="str">
        <f>'DAY 1-2 FIX'!G54</f>
        <v>SIGMA OLOMOUC (CZE)</v>
      </c>
      <c r="E31" s="118" t="str">
        <f>IF('DAY 1-2 FIX'!H54="","",'DAY 1-2 FIX'!H54)</f>
        <v/>
      </c>
      <c r="F31" s="118" t="str">
        <f>IF('DAY 1-2 FIX'!I54="","",'DAY 1-2 FIX'!I54)</f>
        <v/>
      </c>
      <c r="G31" s="147" t="str">
        <f>'DAY 1-2 FIX'!J54</f>
        <v>SLASK WROCLAW (POL)</v>
      </c>
    </row>
    <row r="32" spans="1:8" ht="12.75" customHeight="1">
      <c r="A32" s="141">
        <v>30</v>
      </c>
      <c r="B32" s="159"/>
      <c r="C32" s="150"/>
      <c r="D32" s="151" t="str">
        <f>'DAY 1-2 FIX'!G55</f>
        <v>CELTIC (SCO)</v>
      </c>
      <c r="E32" s="152"/>
      <c r="F32" s="152"/>
      <c r="G32" s="153" t="str">
        <f>'DAY 1-2 FIX'!J55</f>
        <v>BAY</v>
      </c>
    </row>
    <row r="33" spans="1:8" ht="12.75" customHeight="1">
      <c r="A33" s="141">
        <v>31</v>
      </c>
      <c r="B33" s="122"/>
      <c r="C33" s="123"/>
      <c r="D33" s="117" t="str">
        <f>'DAY 1-2 FIX'!G58</f>
        <v>AZ ALKMAAR (NED)</v>
      </c>
      <c r="E33" s="118" t="str">
        <f>IF('DAY 1-2 FIX'!H58="","",'DAY 1-2 FIX'!H58)</f>
        <v/>
      </c>
      <c r="F33" s="118" t="str">
        <f>IF('DAY 1-2 FIX'!I58="","",'DAY 1-2 FIX'!I58)</f>
        <v/>
      </c>
      <c r="G33" s="119" t="str">
        <f>'DAY 1-2 FIX'!J58</f>
        <v>CELTIC (SCO)</v>
      </c>
      <c r="H33" s="124"/>
    </row>
    <row r="34" spans="1:8" ht="12.75" customHeight="1">
      <c r="A34" s="141">
        <v>32</v>
      </c>
      <c r="B34" s="122"/>
      <c r="C34" s="123"/>
      <c r="D34" s="117" t="str">
        <f>'DAY 1-2 FIX'!G59</f>
        <v>KONYASPOR (TUR)</v>
      </c>
      <c r="E34" s="118" t="str">
        <f>IF('DAY 1-2 FIX'!H59="","",'DAY 1-2 FIX'!H59)</f>
        <v/>
      </c>
      <c r="F34" s="118" t="str">
        <f>IF('DAY 1-2 FIX'!I59="","",'DAY 1-2 FIX'!I59)</f>
        <v/>
      </c>
      <c r="G34" s="119" t="str">
        <f>'DAY 1-2 FIX'!J59</f>
        <v>ANDERLECHT (BEL)</v>
      </c>
      <c r="H34" s="124"/>
    </row>
    <row r="35" spans="1:8" ht="12.75" customHeight="1">
      <c r="A35" s="141">
        <v>33</v>
      </c>
      <c r="B35" s="122"/>
      <c r="C35" s="123"/>
      <c r="D35" s="117" t="str">
        <f>'DAY 1-2 FIX'!G60</f>
        <v>SLASK WROCLAW (POL)</v>
      </c>
      <c r="E35" s="118" t="str">
        <f>IF('DAY 1-2 FIX'!H60="","",'DAY 1-2 FIX'!H60)</f>
        <v/>
      </c>
      <c r="F35" s="118" t="str">
        <f>IF('DAY 1-2 FIX'!I60="","",'DAY 1-2 FIX'!I60)</f>
        <v/>
      </c>
      <c r="G35" s="119" t="str">
        <f>'DAY 1-2 FIX'!J60</f>
        <v>LOSC LILLE (FRA)</v>
      </c>
      <c r="H35" s="124"/>
    </row>
    <row r="36" spans="1:8" ht="12.75" customHeight="1">
      <c r="A36" s="141">
        <v>34</v>
      </c>
      <c r="B36" s="122"/>
      <c r="C36" s="123"/>
      <c r="D36" s="117" t="str">
        <f>'DAY 1-2 FIX'!G61</f>
        <v>NEFTÇİ PFK (AZE)</v>
      </c>
      <c r="E36" s="118" t="str">
        <f>IF('DAY 1-2 FIX'!H61="","",'DAY 1-2 FIX'!H61)</f>
        <v/>
      </c>
      <c r="F36" s="118" t="str">
        <f>IF('DAY 1-2 FIX'!I61="","",'DAY 1-2 FIX'!I61)</f>
        <v/>
      </c>
      <c r="G36" s="119" t="str">
        <f>'DAY 1-2 FIX'!J61</f>
        <v>SIGMA OLOMOUC (CZE)</v>
      </c>
      <c r="H36" s="124"/>
    </row>
    <row r="37" spans="1:8" ht="12.75" customHeight="1">
      <c r="A37" s="141">
        <v>35</v>
      </c>
      <c r="B37" s="160"/>
      <c r="C37" s="161"/>
      <c r="D37" s="151" t="str">
        <f>'DAY 1-2 FIX'!G62</f>
        <v>BURSASPOR (TUR)</v>
      </c>
      <c r="E37" s="152"/>
      <c r="F37" s="152"/>
      <c r="G37" s="153" t="str">
        <f>'DAY 1-2 FIX'!J62</f>
        <v>BAY</v>
      </c>
      <c r="H37" s="124"/>
    </row>
    <row r="38" spans="1:8" ht="12.75" customHeight="1">
      <c r="A38" s="141">
        <v>36</v>
      </c>
      <c r="B38" s="122"/>
      <c r="C38" s="123"/>
      <c r="D38" s="117" t="str">
        <f>'DAY 1-2 FIX'!G64</f>
        <v>ANDERLECHT (BEL)</v>
      </c>
      <c r="E38" s="118" t="str">
        <f>IF('DAY 1-2 FIX'!H64="","",'DAY 1-2 FIX'!H64)</f>
        <v/>
      </c>
      <c r="F38" s="118" t="str">
        <f>IF('DAY 1-2 FIX'!I64="","",'DAY 1-2 FIX'!I64)</f>
        <v/>
      </c>
      <c r="G38" s="119" t="str">
        <f>'DAY 1-2 FIX'!J64</f>
        <v>BURSASPOR (TUR)</v>
      </c>
      <c r="H38" s="124"/>
    </row>
    <row r="39" spans="1:8" ht="12.75" customHeight="1">
      <c r="A39" s="141">
        <v>37</v>
      </c>
      <c r="B39" s="122"/>
      <c r="C39" s="123"/>
      <c r="D39" s="117" t="str">
        <f>'DAY 1-2 FIX'!G65</f>
        <v>CELTIC (SCO)</v>
      </c>
      <c r="E39" s="118" t="str">
        <f>IF('DAY 1-2 FIX'!H65="","",'DAY 1-2 FIX'!H65)</f>
        <v/>
      </c>
      <c r="F39" s="118" t="str">
        <f>IF('DAY 1-2 FIX'!I65="","",'DAY 1-2 FIX'!I65)</f>
        <v/>
      </c>
      <c r="G39" s="119" t="str">
        <f>'DAY 1-2 FIX'!J65</f>
        <v>SLASK WROCLAW (POL)</v>
      </c>
      <c r="H39" s="124"/>
    </row>
    <row r="40" spans="1:8" ht="12.75" customHeight="1">
      <c r="A40" s="141">
        <v>38</v>
      </c>
      <c r="B40" s="122"/>
      <c r="C40" s="123"/>
      <c r="D40" s="117" t="str">
        <f>'DAY 1-2 FIX'!G66</f>
        <v>SIGMA OLOMOUC (CZE)</v>
      </c>
      <c r="E40" s="118" t="str">
        <f>IF('DAY 1-2 FIX'!H66="","",'DAY 1-2 FIX'!H66)</f>
        <v/>
      </c>
      <c r="F40" s="118" t="str">
        <f>IF('DAY 1-2 FIX'!I66="","",'DAY 1-2 FIX'!I66)</f>
        <v/>
      </c>
      <c r="G40" s="119" t="str">
        <f>'DAY 1-2 FIX'!J66</f>
        <v>KONYASPOR (TUR)</v>
      </c>
      <c r="H40" s="124"/>
    </row>
    <row r="41" spans="1:8" ht="12.75" customHeight="1">
      <c r="A41" s="141">
        <v>39</v>
      </c>
      <c r="B41" s="122"/>
      <c r="C41" s="123"/>
      <c r="D41" s="117" t="str">
        <f>'DAY 1-2 FIX'!G67</f>
        <v>LOSC LILLE (FRA)</v>
      </c>
      <c r="E41" s="118" t="str">
        <f>IF('DAY 1-2 FIX'!H67="","",'DAY 1-2 FIX'!H67)</f>
        <v/>
      </c>
      <c r="F41" s="118" t="str">
        <f>IF('DAY 1-2 FIX'!I67="","",'DAY 1-2 FIX'!I67)</f>
        <v/>
      </c>
      <c r="G41" s="119" t="str">
        <f>'DAY 1-2 FIX'!J67</f>
        <v>NEFTÇİ PFK (AZE)</v>
      </c>
      <c r="H41" s="124"/>
    </row>
    <row r="42" spans="1:8" ht="12.75" customHeight="1">
      <c r="A42" s="141">
        <v>40</v>
      </c>
      <c r="B42" s="160"/>
      <c r="C42" s="161"/>
      <c r="D42" s="151" t="str">
        <f>'DAY 1-2 FIX'!G68</f>
        <v>AZ ALKMAAR (NED)</v>
      </c>
      <c r="E42" s="152"/>
      <c r="F42" s="152"/>
      <c r="G42" s="153" t="str">
        <f>'DAY 1-2 FIX'!J68</f>
        <v>BAY</v>
      </c>
      <c r="H42" s="124"/>
    </row>
    <row r="43" spans="1:8" ht="12.75" customHeight="1">
      <c r="A43" s="141">
        <v>41</v>
      </c>
      <c r="B43" s="122"/>
      <c r="C43" s="123"/>
      <c r="D43" s="117" t="str">
        <f>'DAY 1-2 FIX'!G70</f>
        <v>SLASK WROCLAW (POL)</v>
      </c>
      <c r="E43" s="118" t="str">
        <f>IF('DAY 1-2 FIX'!H70="","",'DAY 1-2 FIX'!H70)</f>
        <v/>
      </c>
      <c r="F43" s="118" t="str">
        <f>IF('DAY 1-2 FIX'!I70="","",'DAY 1-2 FIX'!I70)</f>
        <v/>
      </c>
      <c r="G43" s="119" t="str">
        <f>'DAY 1-2 FIX'!J70</f>
        <v>AZ ALKMAAR (NED)</v>
      </c>
      <c r="H43" s="124"/>
    </row>
    <row r="44" spans="1:8" ht="12.75" customHeight="1">
      <c r="A44" s="141">
        <v>42</v>
      </c>
      <c r="B44" s="122"/>
      <c r="C44" s="123"/>
      <c r="D44" s="117" t="str">
        <f>'DAY 1-2 FIX'!G71</f>
        <v>BURSASPOR (TUR)</v>
      </c>
      <c r="E44" s="118" t="str">
        <f>IF('DAY 1-2 FIX'!H71="","",'DAY 1-2 FIX'!H71)</f>
        <v/>
      </c>
      <c r="F44" s="118" t="str">
        <f>IF('DAY 1-2 FIX'!I71="","",'DAY 1-2 FIX'!I71)</f>
        <v/>
      </c>
      <c r="G44" s="119" t="str">
        <f>'DAY 1-2 FIX'!J71</f>
        <v>SIGMA OLOMOUC (CZE)</v>
      </c>
      <c r="H44" s="124"/>
    </row>
    <row r="45" spans="1:8" ht="12.75" customHeight="1">
      <c r="A45" s="141">
        <v>43</v>
      </c>
      <c r="B45" s="122"/>
      <c r="C45" s="123"/>
      <c r="D45" s="117" t="str">
        <f>'DAY 1-2 FIX'!G72</f>
        <v>NEFTÇİ PFK (AZE)</v>
      </c>
      <c r="E45" s="118" t="str">
        <f>IF('DAY 1-2 FIX'!H72="","",'DAY 1-2 FIX'!H72)</f>
        <v/>
      </c>
      <c r="F45" s="118" t="str">
        <f>IF('DAY 1-2 FIX'!I72="","",'DAY 1-2 FIX'!I72)</f>
        <v/>
      </c>
      <c r="G45" s="119" t="str">
        <f>'DAY 1-2 FIX'!J72</f>
        <v>CELTIC (SCO)</v>
      </c>
      <c r="H45" s="124"/>
    </row>
    <row r="46" spans="1:8" ht="12.75" customHeight="1">
      <c r="A46" s="141">
        <v>44</v>
      </c>
      <c r="B46" s="122"/>
      <c r="C46" s="123"/>
      <c r="D46" s="117" t="str">
        <f>'DAY 1-2 FIX'!G73</f>
        <v>KONYASPOR (TUR)</v>
      </c>
      <c r="E46" s="118" t="str">
        <f>IF('DAY 1-2 FIX'!H73="","",'DAY 1-2 FIX'!H73)</f>
        <v/>
      </c>
      <c r="F46" s="118" t="str">
        <f>IF('DAY 1-2 FIX'!I73="","",'DAY 1-2 FIX'!I73)</f>
        <v/>
      </c>
      <c r="G46" s="119" t="str">
        <f>'DAY 1-2 FIX'!J73</f>
        <v>LOSC LILLE (FRA)</v>
      </c>
      <c r="H46" s="124"/>
    </row>
    <row r="47" spans="1:8" ht="12.75" customHeight="1">
      <c r="A47" s="141">
        <v>45</v>
      </c>
      <c r="B47" s="160"/>
      <c r="C47" s="161"/>
      <c r="D47" s="151" t="str">
        <f>'DAY 1-2 FIX'!G74</f>
        <v>ANDERLECHT (BEL)</v>
      </c>
      <c r="E47" s="152"/>
      <c r="F47" s="152"/>
      <c r="G47" s="153" t="str">
        <f>'DAY 1-2 FIX'!J74</f>
        <v>BAY</v>
      </c>
      <c r="H47" s="124"/>
    </row>
    <row r="48" spans="1:8" ht="12.75" customHeight="1">
      <c r="B48" s="122"/>
      <c r="C48" s="123"/>
      <c r="E48" s="118"/>
      <c r="F48" s="118"/>
      <c r="H48" s="124"/>
    </row>
    <row r="49" spans="2:8" ht="12.75" customHeight="1">
      <c r="B49" s="122"/>
      <c r="C49" s="123"/>
      <c r="E49" s="118"/>
      <c r="F49" s="118"/>
      <c r="H49" s="124"/>
    </row>
    <row r="50" spans="2:8" ht="12.75" customHeight="1">
      <c r="B50" s="122"/>
      <c r="C50" s="123"/>
      <c r="E50" s="118"/>
      <c r="F50" s="118"/>
      <c r="H50" s="124"/>
    </row>
    <row r="51" spans="2:8" ht="12.75" customHeight="1">
      <c r="B51" s="122"/>
      <c r="C51" s="123"/>
      <c r="E51" s="118"/>
      <c r="F51" s="118"/>
      <c r="H51" s="124"/>
    </row>
    <row r="52" spans="2:8" ht="12.75" customHeight="1">
      <c r="B52" s="122"/>
      <c r="C52" s="123"/>
      <c r="E52" s="118"/>
      <c r="F52" s="118"/>
      <c r="H52" s="124"/>
    </row>
    <row r="53" spans="2:8" ht="12.75" customHeight="1">
      <c r="B53" s="122"/>
      <c r="C53" s="123"/>
      <c r="E53" s="118"/>
      <c r="F53" s="118"/>
      <c r="H53" s="124"/>
    </row>
    <row r="54" spans="2:8" ht="12.75" customHeight="1">
      <c r="B54" s="122"/>
      <c r="C54" s="123"/>
      <c r="E54" s="118"/>
      <c r="F54" s="118"/>
      <c r="H54" s="124"/>
    </row>
    <row r="55" spans="2:8" ht="12.75" customHeight="1">
      <c r="B55" s="122"/>
      <c r="C55" s="123"/>
      <c r="E55" s="118"/>
      <c r="F55" s="118"/>
      <c r="H55" s="124"/>
    </row>
    <row r="56" spans="2:8" ht="12.75" customHeight="1">
      <c r="B56" s="122"/>
      <c r="C56" s="123"/>
      <c r="E56" s="118"/>
      <c r="F56" s="118"/>
      <c r="H56" s="124"/>
    </row>
    <row r="57" spans="2:8" ht="12.75" customHeight="1">
      <c r="B57" s="122"/>
      <c r="C57" s="123"/>
      <c r="E57" s="118"/>
      <c r="F57" s="118"/>
      <c r="H57" s="124"/>
    </row>
    <row r="58" spans="2:8" ht="12.75" customHeight="1">
      <c r="B58" s="122"/>
      <c r="C58" s="123"/>
      <c r="E58" s="118"/>
      <c r="F58" s="118"/>
      <c r="H58" s="124"/>
    </row>
    <row r="59" spans="2:8" ht="12.75" customHeight="1">
      <c r="B59" s="122"/>
      <c r="C59" s="123"/>
      <c r="E59" s="118"/>
      <c r="F59" s="118"/>
      <c r="H59" s="124"/>
    </row>
    <row r="60" spans="2:8" ht="12.75" customHeight="1">
      <c r="B60" s="122"/>
      <c r="C60" s="123"/>
      <c r="E60" s="118"/>
      <c r="F60" s="118"/>
      <c r="H60" s="124"/>
    </row>
    <row r="61" spans="2:8" ht="12.75" customHeight="1">
      <c r="B61" s="122"/>
      <c r="C61" s="123"/>
      <c r="E61" s="118"/>
      <c r="F61" s="118"/>
      <c r="H61" s="124"/>
    </row>
    <row r="62" spans="2:8" ht="12.75" customHeight="1">
      <c r="B62" s="122"/>
      <c r="C62" s="123"/>
      <c r="E62" s="118"/>
      <c r="F62" s="118"/>
      <c r="H62" s="124"/>
    </row>
    <row r="63" spans="2:8" ht="12.75" customHeight="1">
      <c r="B63" s="122"/>
      <c r="C63" s="123"/>
      <c r="E63" s="118"/>
      <c r="F63" s="118"/>
      <c r="H63" s="124"/>
    </row>
    <row r="64" spans="2:8" ht="12.75" customHeight="1">
      <c r="B64" s="122"/>
      <c r="C64" s="123"/>
      <c r="E64" s="118"/>
      <c r="F64" s="118"/>
      <c r="H64" s="124"/>
    </row>
    <row r="65" spans="2:8" ht="12.75" customHeight="1">
      <c r="B65" s="122"/>
      <c r="C65" s="123"/>
      <c r="E65" s="118"/>
      <c r="F65" s="118"/>
      <c r="H65" s="124"/>
    </row>
    <row r="66" spans="2:8" ht="12.75" customHeight="1">
      <c r="B66" s="122"/>
      <c r="C66" s="123"/>
      <c r="E66" s="118"/>
      <c r="F66" s="118"/>
      <c r="H66" s="124"/>
    </row>
    <row r="67" spans="2:8" ht="12.75" customHeight="1">
      <c r="B67" s="122"/>
      <c r="C67" s="123"/>
      <c r="E67" s="118"/>
      <c r="F67" s="118"/>
      <c r="H67" s="124"/>
    </row>
    <row r="68" spans="2:8" ht="12.75" customHeight="1">
      <c r="B68" s="122"/>
      <c r="C68" s="123"/>
      <c r="E68" s="118"/>
      <c r="F68" s="118"/>
      <c r="H68" s="124"/>
    </row>
    <row r="69" spans="2:8" ht="12.75" customHeight="1">
      <c r="B69" s="122"/>
      <c r="C69" s="123"/>
      <c r="E69" s="118"/>
      <c r="F69" s="118"/>
      <c r="H69" s="124"/>
    </row>
    <row r="70" spans="2:8" ht="12.75" customHeight="1">
      <c r="B70" s="122"/>
      <c r="C70" s="123"/>
      <c r="E70" s="118"/>
      <c r="F70" s="118"/>
      <c r="H70" s="124"/>
    </row>
    <row r="71" spans="2:8" ht="12.75" customHeight="1">
      <c r="B71" s="122"/>
      <c r="C71" s="123"/>
      <c r="E71" s="118"/>
      <c r="F71" s="118"/>
      <c r="H71" s="124"/>
    </row>
    <row r="72" spans="2:8" ht="12.75" customHeight="1">
      <c r="B72" s="122"/>
      <c r="C72" s="123"/>
      <c r="E72" s="118"/>
      <c r="F72" s="118"/>
      <c r="H72" s="124"/>
    </row>
    <row r="73" spans="2:8" ht="12.75" customHeight="1">
      <c r="B73" s="122"/>
      <c r="C73" s="123"/>
      <c r="E73" s="118"/>
      <c r="F73" s="118"/>
      <c r="H73" s="124"/>
    </row>
    <row r="74" spans="2:8" ht="12.75" customHeight="1">
      <c r="B74" s="122"/>
      <c r="C74" s="123"/>
      <c r="E74" s="118"/>
      <c r="F74" s="118"/>
      <c r="H74" s="124"/>
    </row>
    <row r="75" spans="2:8" ht="12.75" customHeight="1">
      <c r="B75" s="122"/>
      <c r="C75" s="123"/>
      <c r="E75" s="118"/>
      <c r="F75" s="118"/>
      <c r="H75" s="124"/>
    </row>
    <row r="76" spans="2:8" ht="12.75" customHeight="1">
      <c r="B76" s="122"/>
      <c r="C76" s="123"/>
      <c r="E76" s="118"/>
      <c r="F76" s="118"/>
      <c r="H76" s="124"/>
    </row>
    <row r="77" spans="2:8" ht="12.75" customHeight="1">
      <c r="B77" s="122"/>
      <c r="C77" s="123"/>
      <c r="E77" s="118"/>
      <c r="F77" s="118"/>
      <c r="H77" s="124"/>
    </row>
    <row r="78" spans="2:8" ht="12.75" customHeight="1">
      <c r="B78" s="122"/>
      <c r="C78" s="123"/>
      <c r="E78" s="118"/>
      <c r="F78" s="118"/>
      <c r="H78" s="124"/>
    </row>
    <row r="79" spans="2:8" ht="12.75" customHeight="1">
      <c r="B79" s="122"/>
      <c r="C79" s="123"/>
      <c r="E79" s="118"/>
      <c r="F79" s="118"/>
      <c r="H79" s="124"/>
    </row>
    <row r="80" spans="2:8" ht="12.75" customHeight="1">
      <c r="B80" s="122"/>
      <c r="C80" s="123"/>
      <c r="E80" s="118"/>
      <c r="F80" s="118"/>
      <c r="H80" s="124"/>
    </row>
    <row r="81" spans="2:8" ht="12.75" customHeight="1">
      <c r="B81" s="122"/>
      <c r="C81" s="123"/>
      <c r="E81" s="118"/>
      <c r="F81" s="118"/>
      <c r="H81" s="124"/>
    </row>
    <row r="82" spans="2:8" ht="12.75" customHeight="1">
      <c r="B82" s="122"/>
      <c r="C82" s="123"/>
      <c r="E82" s="118"/>
      <c r="F82" s="118"/>
      <c r="H82" s="124"/>
    </row>
    <row r="83" spans="2:8" ht="12.75" customHeight="1">
      <c r="B83" s="122"/>
      <c r="C83" s="123"/>
      <c r="E83" s="118"/>
      <c r="F83" s="118"/>
      <c r="H83" s="124"/>
    </row>
    <row r="84" spans="2:8" ht="12.75" customHeight="1">
      <c r="B84" s="122"/>
      <c r="C84" s="123"/>
      <c r="E84" s="118"/>
      <c r="F84" s="118"/>
      <c r="H84" s="124"/>
    </row>
    <row r="85" spans="2:8" ht="12.75" customHeight="1">
      <c r="B85" s="122"/>
      <c r="C85" s="123"/>
      <c r="E85" s="118"/>
      <c r="F85" s="118"/>
      <c r="H85" s="124"/>
    </row>
    <row r="86" spans="2:8" ht="12.75" customHeight="1">
      <c r="B86" s="122"/>
      <c r="C86" s="123"/>
      <c r="E86" s="118"/>
      <c r="F86" s="118"/>
      <c r="H86" s="124"/>
    </row>
    <row r="87" spans="2:8" ht="12.75" customHeight="1">
      <c r="B87" s="122"/>
      <c r="C87" s="123"/>
      <c r="E87" s="118"/>
      <c r="F87" s="118"/>
      <c r="H87" s="124"/>
    </row>
    <row r="88" spans="2:8" ht="12.75" customHeight="1">
      <c r="B88" s="122"/>
      <c r="C88" s="123"/>
      <c r="E88" s="118"/>
      <c r="F88" s="118"/>
      <c r="H88" s="124"/>
    </row>
    <row r="89" spans="2:8" ht="12.75" customHeight="1">
      <c r="B89" s="122"/>
      <c r="C89" s="123"/>
      <c r="E89" s="118"/>
      <c r="F89" s="118"/>
      <c r="H89" s="124"/>
    </row>
    <row r="90" spans="2:8" ht="12.75" customHeight="1">
      <c r="B90" s="122"/>
      <c r="C90" s="123"/>
      <c r="E90" s="118"/>
      <c r="F90" s="118"/>
      <c r="H90" s="124"/>
    </row>
    <row r="91" spans="2:8" ht="12.75" customHeight="1">
      <c r="B91" s="122"/>
      <c r="C91" s="123"/>
      <c r="E91" s="118"/>
      <c r="F91" s="118"/>
      <c r="H91" s="124"/>
    </row>
    <row r="92" spans="2:8" ht="12.75" customHeight="1">
      <c r="B92" s="122"/>
      <c r="C92" s="123"/>
      <c r="E92" s="118"/>
      <c r="F92" s="118"/>
      <c r="H92" s="124"/>
    </row>
    <row r="93" spans="2:8" ht="12.75" customHeight="1">
      <c r="B93" s="122"/>
      <c r="C93" s="123"/>
      <c r="E93" s="118"/>
      <c r="F93" s="118"/>
      <c r="H93" s="124"/>
    </row>
    <row r="94" spans="2:8" ht="12.75" customHeight="1">
      <c r="B94" s="122"/>
      <c r="C94" s="123"/>
      <c r="E94" s="118"/>
      <c r="F94" s="118"/>
      <c r="H94" s="124"/>
    </row>
    <row r="95" spans="2:8" ht="12.75" customHeight="1">
      <c r="B95" s="122"/>
      <c r="C95" s="123"/>
      <c r="E95" s="118"/>
      <c r="F95" s="118"/>
      <c r="H95" s="124"/>
    </row>
    <row r="96" spans="2:8" ht="12.75" customHeight="1">
      <c r="B96" s="122"/>
      <c r="C96" s="123"/>
      <c r="E96" s="118"/>
      <c r="F96" s="118"/>
      <c r="H96" s="124"/>
    </row>
    <row r="97" spans="2:8" ht="12.75" customHeight="1">
      <c r="B97" s="122"/>
      <c r="C97" s="123"/>
      <c r="E97" s="118"/>
      <c r="F97" s="118"/>
      <c r="H97" s="124"/>
    </row>
    <row r="98" spans="2:8" ht="12.75" customHeight="1">
      <c r="B98" s="122"/>
      <c r="C98" s="123"/>
      <c r="E98" s="118"/>
      <c r="F98" s="118"/>
      <c r="H98" s="124"/>
    </row>
    <row r="99" spans="2:8" ht="12.75" customHeight="1">
      <c r="B99" s="122"/>
      <c r="C99" s="123"/>
      <c r="E99" s="118"/>
      <c r="F99" s="118"/>
      <c r="H99" s="124"/>
    </row>
    <row r="100" spans="2:8" ht="12.75" customHeight="1">
      <c r="B100" s="122"/>
      <c r="C100" s="123"/>
      <c r="E100" s="118"/>
      <c r="F100" s="118"/>
      <c r="H100" s="124"/>
    </row>
    <row r="101" spans="2:8" ht="12.75" customHeight="1">
      <c r="B101" s="122"/>
      <c r="C101" s="123"/>
      <c r="E101" s="118"/>
      <c r="F101" s="118"/>
      <c r="H101" s="124"/>
    </row>
    <row r="102" spans="2:8" ht="12.75" customHeight="1">
      <c r="B102" s="122"/>
      <c r="C102" s="123"/>
      <c r="E102" s="118"/>
      <c r="F102" s="118"/>
      <c r="H102" s="124"/>
    </row>
    <row r="103" spans="2:8" ht="12.75" customHeight="1">
      <c r="B103" s="122"/>
      <c r="C103" s="123"/>
      <c r="E103" s="118"/>
      <c r="F103" s="118"/>
      <c r="H103" s="124"/>
    </row>
    <row r="104" spans="2:8" ht="12.75" customHeight="1">
      <c r="B104" s="122"/>
      <c r="C104" s="123"/>
      <c r="E104" s="118"/>
      <c r="F104" s="118"/>
      <c r="H104" s="124"/>
    </row>
    <row r="105" spans="2:8" ht="12.75" customHeight="1">
      <c r="B105" s="122"/>
      <c r="C105" s="123"/>
      <c r="E105" s="118"/>
      <c r="F105" s="118"/>
      <c r="H105" s="124"/>
    </row>
    <row r="106" spans="2:8" ht="12.75" customHeight="1">
      <c r="B106" s="122"/>
      <c r="C106" s="123"/>
      <c r="E106" s="118"/>
      <c r="F106" s="118"/>
      <c r="H106" s="124"/>
    </row>
    <row r="107" spans="2:8" ht="12.75" customHeight="1">
      <c r="B107" s="122"/>
      <c r="C107" s="123"/>
      <c r="E107" s="118"/>
      <c r="F107" s="118"/>
      <c r="H107" s="124"/>
    </row>
    <row r="108" spans="2:8" ht="12.75" customHeight="1">
      <c r="B108" s="122"/>
      <c r="C108" s="123"/>
      <c r="E108" s="118"/>
      <c r="F108" s="118"/>
      <c r="H108" s="124"/>
    </row>
    <row r="109" spans="2:8" ht="12.75" customHeight="1">
      <c r="B109" s="122"/>
      <c r="C109" s="123"/>
      <c r="E109" s="118"/>
      <c r="F109" s="118"/>
      <c r="H109" s="124"/>
    </row>
    <row r="110" spans="2:8" ht="12.75" customHeight="1">
      <c r="B110" s="122"/>
      <c r="C110" s="123"/>
      <c r="E110" s="118"/>
      <c r="F110" s="118"/>
      <c r="H110" s="124"/>
    </row>
    <row r="111" spans="2:8" ht="12.75" customHeight="1">
      <c r="B111" s="122"/>
      <c r="C111" s="123"/>
      <c r="E111" s="118"/>
      <c r="F111" s="118"/>
      <c r="H111" s="124"/>
    </row>
    <row r="112" spans="2:8" ht="12.75" customHeight="1">
      <c r="B112" s="122"/>
      <c r="C112" s="123"/>
      <c r="E112" s="118"/>
      <c r="F112" s="118"/>
      <c r="H112" s="124"/>
    </row>
    <row r="113" spans="2:8" ht="12.75" customHeight="1">
      <c r="B113" s="122"/>
      <c r="C113" s="123"/>
      <c r="E113" s="118"/>
      <c r="F113" s="118"/>
      <c r="H113" s="124"/>
    </row>
    <row r="114" spans="2:8" ht="12.75" customHeight="1">
      <c r="B114" s="122"/>
      <c r="C114" s="123"/>
      <c r="E114" s="118"/>
      <c r="F114" s="118"/>
      <c r="H114" s="124"/>
    </row>
    <row r="115" spans="2:8" ht="12.75" customHeight="1">
      <c r="B115" s="122"/>
      <c r="C115" s="123"/>
      <c r="E115" s="118"/>
      <c r="F115" s="118"/>
      <c r="H115" s="124"/>
    </row>
    <row r="116" spans="2:8" ht="12.75" customHeight="1">
      <c r="B116" s="122"/>
      <c r="C116" s="123"/>
      <c r="E116" s="118"/>
      <c r="F116" s="118"/>
      <c r="H116" s="124"/>
    </row>
    <row r="117" spans="2:8" ht="12.75" customHeight="1">
      <c r="B117" s="122"/>
      <c r="C117" s="123"/>
      <c r="E117" s="118"/>
      <c r="F117" s="118"/>
      <c r="H117" s="124"/>
    </row>
    <row r="118" spans="2:8" ht="12.75" customHeight="1">
      <c r="B118" s="122"/>
      <c r="C118" s="123"/>
      <c r="E118" s="118"/>
      <c r="F118" s="118"/>
      <c r="H118" s="124"/>
    </row>
    <row r="119" spans="2:8" ht="12.75" customHeight="1">
      <c r="B119" s="122"/>
      <c r="C119" s="123"/>
      <c r="E119" s="118"/>
      <c r="F119" s="118"/>
      <c r="H119" s="124"/>
    </row>
    <row r="120" spans="2:8" ht="12.75" customHeight="1">
      <c r="B120" s="122"/>
      <c r="C120" s="123"/>
      <c r="E120" s="118"/>
      <c r="F120" s="118"/>
      <c r="H120" s="124"/>
    </row>
    <row r="121" spans="2:8" ht="12.75" customHeight="1">
      <c r="B121" s="122"/>
      <c r="C121" s="123"/>
      <c r="E121" s="118"/>
      <c r="F121" s="118"/>
      <c r="H121" s="124"/>
    </row>
    <row r="122" spans="2:8" ht="12.75" customHeight="1">
      <c r="B122" s="122"/>
      <c r="C122" s="123"/>
      <c r="E122" s="118"/>
      <c r="F122" s="118"/>
      <c r="H122" s="124"/>
    </row>
    <row r="123" spans="2:8" ht="12.75" customHeight="1">
      <c r="B123" s="122"/>
      <c r="C123" s="123"/>
      <c r="E123" s="118"/>
      <c r="F123" s="118"/>
      <c r="H123" s="124"/>
    </row>
    <row r="124" spans="2:8" ht="12.75" customHeight="1">
      <c r="B124" s="122"/>
      <c r="C124" s="123"/>
      <c r="E124" s="118"/>
      <c r="F124" s="118"/>
      <c r="H124" s="124"/>
    </row>
    <row r="125" spans="2:8" ht="12.75" customHeight="1">
      <c r="B125" s="122"/>
      <c r="C125" s="123"/>
      <c r="E125" s="118"/>
      <c r="F125" s="118"/>
      <c r="H125" s="124"/>
    </row>
    <row r="126" spans="2:8" ht="12.75" customHeight="1">
      <c r="B126" s="122"/>
      <c r="C126" s="123"/>
      <c r="E126" s="118"/>
      <c r="F126" s="118"/>
      <c r="H126" s="124"/>
    </row>
    <row r="127" spans="2:8" ht="12.75" customHeight="1">
      <c r="B127" s="122"/>
      <c r="C127" s="123"/>
      <c r="E127" s="118"/>
      <c r="F127" s="118"/>
      <c r="H127" s="124"/>
    </row>
    <row r="128" spans="2:8" ht="12.75" customHeight="1">
      <c r="B128" s="122"/>
      <c r="C128" s="123"/>
      <c r="E128" s="118"/>
      <c r="F128" s="118"/>
      <c r="H128" s="124"/>
    </row>
    <row r="129" spans="2:8" ht="12.75" customHeight="1">
      <c r="B129" s="122"/>
      <c r="C129" s="123"/>
      <c r="E129" s="118"/>
      <c r="F129" s="118"/>
      <c r="H129" s="124"/>
    </row>
    <row r="130" spans="2:8" ht="12.75" customHeight="1">
      <c r="B130" s="122"/>
      <c r="C130" s="123"/>
      <c r="E130" s="118"/>
      <c r="F130" s="118"/>
      <c r="H130" s="124"/>
    </row>
    <row r="131" spans="2:8" ht="12.75" customHeight="1">
      <c r="B131" s="122"/>
      <c r="C131" s="123"/>
      <c r="E131" s="118"/>
      <c r="F131" s="118"/>
      <c r="H131" s="124"/>
    </row>
    <row r="132" spans="2:8" ht="12.75" customHeight="1">
      <c r="B132" s="122"/>
      <c r="C132" s="123"/>
      <c r="E132" s="118"/>
      <c r="F132" s="118"/>
      <c r="H132" s="124"/>
    </row>
    <row r="133" spans="2:8" ht="12.75" customHeight="1">
      <c r="B133" s="122"/>
      <c r="C133" s="123"/>
      <c r="E133" s="118"/>
      <c r="F133" s="118"/>
      <c r="H133" s="124"/>
    </row>
    <row r="134" spans="2:8" ht="12.75" customHeight="1">
      <c r="B134" s="122"/>
      <c r="C134" s="123"/>
      <c r="E134" s="118"/>
      <c r="F134" s="118"/>
      <c r="H134" s="124"/>
    </row>
    <row r="135" spans="2:8" ht="12.75" customHeight="1">
      <c r="B135" s="122"/>
      <c r="C135" s="123"/>
      <c r="E135" s="118"/>
      <c r="F135" s="118"/>
      <c r="H135" s="124"/>
    </row>
    <row r="136" spans="2:8" ht="12.75" customHeight="1">
      <c r="B136" s="122"/>
      <c r="C136" s="123"/>
      <c r="E136" s="118"/>
      <c r="F136" s="118"/>
      <c r="H136" s="124"/>
    </row>
    <row r="137" spans="2:8" ht="12.75" customHeight="1">
      <c r="B137" s="122"/>
      <c r="C137" s="123"/>
      <c r="E137" s="118"/>
      <c r="F137" s="118"/>
      <c r="H137" s="124"/>
    </row>
    <row r="138" spans="2:8" ht="12.75" customHeight="1">
      <c r="B138" s="122"/>
      <c r="C138" s="123"/>
      <c r="E138" s="118"/>
      <c r="F138" s="118"/>
      <c r="H138" s="124"/>
    </row>
    <row r="139" spans="2:8" ht="12.75" customHeight="1">
      <c r="B139" s="122"/>
      <c r="C139" s="123"/>
      <c r="E139" s="118"/>
      <c r="F139" s="118"/>
      <c r="H139" s="124"/>
    </row>
    <row r="140" spans="2:8" ht="12.75" customHeight="1">
      <c r="B140" s="122"/>
      <c r="C140" s="123"/>
      <c r="E140" s="118"/>
      <c r="F140" s="118"/>
      <c r="H140" s="124"/>
    </row>
    <row r="141" spans="2:8" ht="12.75" customHeight="1">
      <c r="B141" s="122"/>
      <c r="C141" s="123"/>
      <c r="E141" s="118"/>
      <c r="F141" s="118"/>
      <c r="H141" s="124"/>
    </row>
    <row r="142" spans="2:8" ht="12.75" customHeight="1">
      <c r="B142" s="122"/>
      <c r="C142" s="123"/>
      <c r="E142" s="118"/>
      <c r="F142" s="118"/>
      <c r="H142" s="124"/>
    </row>
    <row r="143" spans="2:8" ht="12.75" customHeight="1">
      <c r="B143" s="122"/>
      <c r="C143" s="123"/>
      <c r="E143" s="118"/>
      <c r="F143" s="118"/>
      <c r="H143" s="124"/>
    </row>
    <row r="144" spans="2:8" ht="12.75" customHeight="1">
      <c r="B144" s="122"/>
      <c r="C144" s="123"/>
      <c r="E144" s="118"/>
      <c r="F144" s="118"/>
      <c r="H144" s="124"/>
    </row>
    <row r="145" spans="2:8" ht="12.75" customHeight="1">
      <c r="B145" s="122"/>
      <c r="C145" s="123"/>
      <c r="E145" s="118"/>
      <c r="F145" s="118"/>
      <c r="H145" s="124"/>
    </row>
    <row r="146" spans="2:8" ht="12.75" customHeight="1">
      <c r="B146" s="122"/>
      <c r="C146" s="123"/>
      <c r="E146" s="118"/>
      <c r="F146" s="118"/>
      <c r="H146" s="124"/>
    </row>
    <row r="147" spans="2:8" ht="12.75" customHeight="1">
      <c r="B147" s="122"/>
      <c r="C147" s="123"/>
      <c r="E147" s="118"/>
      <c r="F147" s="118"/>
      <c r="H147" s="124"/>
    </row>
    <row r="148" spans="2:8" ht="12.75" customHeight="1">
      <c r="B148" s="122"/>
      <c r="C148" s="123"/>
      <c r="E148" s="118"/>
      <c r="F148" s="118"/>
      <c r="H148" s="124"/>
    </row>
    <row r="149" spans="2:8" ht="12.75" customHeight="1">
      <c r="B149" s="122"/>
      <c r="C149" s="123"/>
      <c r="E149" s="118"/>
      <c r="F149" s="118"/>
      <c r="H149" s="124"/>
    </row>
    <row r="150" spans="2:8" ht="12.75" customHeight="1">
      <c r="B150" s="122"/>
      <c r="C150" s="123"/>
      <c r="E150" s="118"/>
      <c r="F150" s="118"/>
      <c r="H150" s="124"/>
    </row>
    <row r="151" spans="2:8" ht="12.75" customHeight="1">
      <c r="B151" s="122"/>
      <c r="C151" s="123"/>
      <c r="E151" s="118"/>
      <c r="F151" s="118"/>
      <c r="H151" s="124"/>
    </row>
    <row r="152" spans="2:8" ht="12.75" customHeight="1">
      <c r="B152" s="122"/>
      <c r="C152" s="123"/>
      <c r="E152" s="118"/>
      <c r="F152" s="118"/>
      <c r="H152" s="124"/>
    </row>
    <row r="153" spans="2:8" ht="12.75" customHeight="1">
      <c r="B153" s="122"/>
      <c r="C153" s="123"/>
      <c r="E153" s="118"/>
      <c r="F153" s="118"/>
      <c r="H153" s="124"/>
    </row>
    <row r="154" spans="2:8" ht="12.75" customHeight="1">
      <c r="B154" s="122"/>
      <c r="C154" s="123"/>
      <c r="E154" s="118"/>
      <c r="F154" s="118"/>
      <c r="H154" s="124"/>
    </row>
    <row r="155" spans="2:8" ht="12.75" customHeight="1">
      <c r="B155" s="122"/>
      <c r="C155" s="123"/>
      <c r="E155" s="118"/>
      <c r="F155" s="118"/>
      <c r="H155" s="124"/>
    </row>
    <row r="156" spans="2:8" ht="12.75" customHeight="1">
      <c r="B156" s="122"/>
      <c r="C156" s="123"/>
      <c r="E156" s="118"/>
      <c r="F156" s="118"/>
      <c r="H156" s="124"/>
    </row>
    <row r="157" spans="2:8" ht="12.75" customHeight="1">
      <c r="B157" s="122"/>
      <c r="C157" s="123"/>
      <c r="E157" s="118"/>
      <c r="F157" s="118"/>
      <c r="H157" s="124"/>
    </row>
    <row r="158" spans="2:8" ht="12.75" customHeight="1">
      <c r="B158" s="122"/>
      <c r="C158" s="123"/>
      <c r="E158" s="118"/>
      <c r="F158" s="118"/>
      <c r="H158" s="124"/>
    </row>
    <row r="159" spans="2:8" ht="12.75" customHeight="1">
      <c r="B159" s="122"/>
      <c r="C159" s="123"/>
      <c r="E159" s="118"/>
      <c r="F159" s="118"/>
      <c r="H159" s="124"/>
    </row>
    <row r="160" spans="2:8" ht="12.75" customHeight="1">
      <c r="B160" s="122"/>
      <c r="C160" s="123"/>
      <c r="E160" s="118"/>
      <c r="F160" s="118"/>
      <c r="H160" s="124"/>
    </row>
    <row r="161" spans="2:8" ht="12.75" customHeight="1">
      <c r="B161" s="122"/>
      <c r="C161" s="123"/>
      <c r="E161" s="118"/>
      <c r="F161" s="118"/>
      <c r="H161" s="124"/>
    </row>
    <row r="162" spans="2:8" ht="12.75" customHeight="1">
      <c r="B162" s="122"/>
      <c r="C162" s="123"/>
      <c r="E162" s="118"/>
      <c r="F162" s="118"/>
      <c r="H162" s="124"/>
    </row>
    <row r="163" spans="2:8" ht="12.75" customHeight="1">
      <c r="B163" s="122"/>
      <c r="C163" s="123"/>
      <c r="E163" s="118"/>
      <c r="F163" s="118"/>
      <c r="H163" s="124"/>
    </row>
    <row r="164" spans="2:8" ht="12.75" customHeight="1">
      <c r="B164" s="122"/>
      <c r="C164" s="123"/>
      <c r="E164" s="118"/>
      <c r="F164" s="118"/>
      <c r="H164" s="124"/>
    </row>
    <row r="165" spans="2:8" ht="12.75" customHeight="1">
      <c r="B165" s="122"/>
      <c r="C165" s="123"/>
      <c r="E165" s="118"/>
      <c r="F165" s="118"/>
      <c r="H165" s="124"/>
    </row>
    <row r="166" spans="2:8" ht="12.75" customHeight="1">
      <c r="B166" s="122"/>
      <c r="C166" s="123"/>
      <c r="E166" s="118"/>
      <c r="F166" s="118"/>
      <c r="H166" s="124"/>
    </row>
    <row r="167" spans="2:8" ht="12.75" customHeight="1">
      <c r="B167" s="122"/>
      <c r="C167" s="123"/>
      <c r="E167" s="118"/>
      <c r="F167" s="118"/>
      <c r="H167" s="124"/>
    </row>
    <row r="168" spans="2:8" ht="12.75" customHeight="1">
      <c r="B168" s="122"/>
      <c r="C168" s="123"/>
      <c r="E168" s="118"/>
      <c r="F168" s="118"/>
      <c r="H168" s="124"/>
    </row>
    <row r="169" spans="2:8" ht="12.75" customHeight="1">
      <c r="B169" s="122"/>
      <c r="C169" s="123"/>
      <c r="E169" s="118"/>
      <c r="F169" s="118"/>
      <c r="H169" s="124"/>
    </row>
    <row r="170" spans="2:8" ht="12.75" customHeight="1">
      <c r="B170" s="122"/>
      <c r="C170" s="123"/>
      <c r="E170" s="118"/>
      <c r="F170" s="118"/>
      <c r="H170" s="124"/>
    </row>
    <row r="171" spans="2:8" ht="12.75" customHeight="1">
      <c r="B171" s="122"/>
      <c r="C171" s="123"/>
      <c r="E171" s="118"/>
      <c r="F171" s="118"/>
      <c r="H171" s="124"/>
    </row>
    <row r="172" spans="2:8" ht="12.75" customHeight="1">
      <c r="B172" s="122"/>
      <c r="C172" s="123"/>
      <c r="E172" s="118"/>
      <c r="F172" s="118"/>
      <c r="H172" s="124"/>
    </row>
    <row r="173" spans="2:8" ht="12.75" customHeight="1">
      <c r="B173" s="122"/>
      <c r="C173" s="123"/>
      <c r="E173" s="118"/>
      <c r="F173" s="118"/>
      <c r="H173" s="124"/>
    </row>
    <row r="174" spans="2:8" ht="12.75" customHeight="1">
      <c r="B174" s="122"/>
      <c r="C174" s="123"/>
      <c r="E174" s="118"/>
      <c r="F174" s="118"/>
      <c r="H174" s="124"/>
    </row>
    <row r="175" spans="2:8" ht="12.75" customHeight="1">
      <c r="B175" s="122"/>
      <c r="C175" s="123"/>
      <c r="E175" s="118"/>
      <c r="F175" s="118"/>
      <c r="H175" s="124"/>
    </row>
    <row r="176" spans="2:8" ht="12.75" customHeight="1">
      <c r="B176" s="122"/>
      <c r="C176" s="123"/>
      <c r="E176" s="118"/>
      <c r="F176" s="118"/>
      <c r="H176" s="124"/>
    </row>
    <row r="177" spans="2:8" ht="12.75" customHeight="1">
      <c r="B177" s="122"/>
      <c r="C177" s="123"/>
      <c r="E177" s="118"/>
      <c r="F177" s="118"/>
      <c r="H177" s="124"/>
    </row>
    <row r="178" spans="2:8" ht="12.75" customHeight="1">
      <c r="B178" s="122"/>
      <c r="C178" s="123"/>
      <c r="E178" s="118"/>
      <c r="F178" s="118"/>
      <c r="H178" s="124"/>
    </row>
    <row r="179" spans="2:8" ht="12.75" customHeight="1">
      <c r="B179" s="122"/>
      <c r="C179" s="123"/>
      <c r="E179" s="118"/>
      <c r="F179" s="118"/>
      <c r="H179" s="124"/>
    </row>
    <row r="180" spans="2:8" ht="12.75" customHeight="1">
      <c r="B180" s="122"/>
      <c r="C180" s="123"/>
      <c r="E180" s="118"/>
      <c r="F180" s="118"/>
      <c r="H180" s="124"/>
    </row>
    <row r="181" spans="2:8" ht="12.75" customHeight="1">
      <c r="B181" s="122"/>
      <c r="C181" s="123"/>
      <c r="E181" s="118"/>
      <c r="F181" s="118"/>
      <c r="H181" s="124"/>
    </row>
    <row r="182" spans="2:8" ht="12.75" customHeight="1">
      <c r="B182" s="122"/>
      <c r="C182" s="123"/>
      <c r="E182" s="118"/>
      <c r="F182" s="118"/>
      <c r="H182" s="124"/>
    </row>
    <row r="183" spans="2:8" ht="12.75" customHeight="1">
      <c r="B183" s="122"/>
      <c r="C183" s="123"/>
      <c r="E183" s="118"/>
      <c r="F183" s="118"/>
      <c r="H183" s="124"/>
    </row>
    <row r="184" spans="2:8" ht="12.75" customHeight="1">
      <c r="B184" s="122"/>
      <c r="C184" s="123"/>
      <c r="E184" s="118"/>
      <c r="F184" s="118"/>
      <c r="H184" s="124"/>
    </row>
    <row r="185" spans="2:8" ht="12.75" customHeight="1">
      <c r="B185" s="122"/>
      <c r="C185" s="123"/>
      <c r="E185" s="118"/>
      <c r="F185" s="118"/>
      <c r="H185" s="124"/>
    </row>
    <row r="186" spans="2:8" ht="12.75" customHeight="1">
      <c r="B186" s="122"/>
      <c r="C186" s="123"/>
      <c r="E186" s="118"/>
      <c r="F186" s="118"/>
      <c r="H186" s="124"/>
    </row>
    <row r="187" spans="2:8" ht="12.75" customHeight="1">
      <c r="B187" s="122"/>
      <c r="C187" s="123"/>
      <c r="E187" s="118"/>
      <c r="F187" s="118"/>
      <c r="H187" s="124"/>
    </row>
    <row r="188" spans="2:8" ht="12.75" customHeight="1">
      <c r="B188" s="122"/>
      <c r="C188" s="123"/>
      <c r="E188" s="118"/>
      <c r="F188" s="118"/>
      <c r="H188" s="124"/>
    </row>
    <row r="189" spans="2:8" ht="12.75" customHeight="1">
      <c r="B189" s="122"/>
      <c r="C189" s="123"/>
      <c r="E189" s="118"/>
      <c r="F189" s="118"/>
      <c r="H189" s="124"/>
    </row>
    <row r="190" spans="2:8" ht="12.75" customHeight="1">
      <c r="B190" s="122"/>
      <c r="C190" s="123"/>
      <c r="E190" s="118"/>
      <c r="F190" s="118"/>
      <c r="H190" s="124"/>
    </row>
    <row r="191" spans="2:8" ht="12.75" customHeight="1">
      <c r="B191" s="122"/>
      <c r="C191" s="123"/>
      <c r="E191" s="118"/>
      <c r="F191" s="118"/>
      <c r="H191" s="124"/>
    </row>
    <row r="192" spans="2:8" ht="12.75" customHeight="1">
      <c r="B192" s="122"/>
      <c r="C192" s="123"/>
      <c r="E192" s="118"/>
      <c r="F192" s="118"/>
      <c r="H192" s="124"/>
    </row>
    <row r="193" spans="2:8" ht="12.75" customHeight="1">
      <c r="B193" s="122"/>
      <c r="C193" s="123"/>
      <c r="E193" s="118"/>
      <c r="F193" s="118"/>
      <c r="H193" s="124"/>
    </row>
    <row r="194" spans="2:8" ht="12.75" customHeight="1">
      <c r="B194" s="122"/>
      <c r="C194" s="123"/>
      <c r="E194" s="118"/>
      <c r="F194" s="118"/>
      <c r="H194" s="124"/>
    </row>
    <row r="195" spans="2:8" ht="12.75" customHeight="1">
      <c r="B195" s="122"/>
      <c r="C195" s="123"/>
      <c r="E195" s="118"/>
      <c r="F195" s="118"/>
      <c r="H195" s="124"/>
    </row>
    <row r="196" spans="2:8" ht="12.75" customHeight="1">
      <c r="B196" s="122"/>
      <c r="C196" s="123"/>
      <c r="E196" s="118"/>
      <c r="F196" s="118"/>
      <c r="H196" s="124"/>
    </row>
    <row r="197" spans="2:8" ht="12.75" customHeight="1">
      <c r="B197" s="122"/>
      <c r="C197" s="123"/>
      <c r="E197" s="118"/>
      <c r="F197" s="118"/>
      <c r="H197" s="124"/>
    </row>
    <row r="198" spans="2:8" ht="12.75" customHeight="1">
      <c r="B198" s="122"/>
      <c r="C198" s="123"/>
      <c r="E198" s="118"/>
      <c r="F198" s="118"/>
      <c r="H198" s="124"/>
    </row>
    <row r="199" spans="2:8" ht="12.75" customHeight="1">
      <c r="B199" s="122"/>
      <c r="C199" s="123"/>
      <c r="E199" s="118"/>
      <c r="F199" s="118"/>
      <c r="H199" s="124"/>
    </row>
    <row r="200" spans="2:8" ht="12.75" customHeight="1">
      <c r="B200" s="122"/>
      <c r="C200" s="123"/>
      <c r="E200" s="118"/>
      <c r="F200" s="118"/>
      <c r="H200" s="124"/>
    </row>
    <row r="201" spans="2:8" ht="12.75" customHeight="1">
      <c r="B201" s="122"/>
      <c r="C201" s="123"/>
      <c r="E201" s="118"/>
      <c r="F201" s="118"/>
      <c r="H201" s="124"/>
    </row>
    <row r="202" spans="2:8" ht="12.75" customHeight="1">
      <c r="B202" s="122"/>
      <c r="C202" s="123"/>
      <c r="E202" s="118"/>
      <c r="F202" s="118"/>
      <c r="H202" s="124"/>
    </row>
    <row r="203" spans="2:8" ht="12.75" customHeight="1">
      <c r="B203" s="122"/>
      <c r="C203" s="123"/>
      <c r="E203" s="118"/>
      <c r="F203" s="118"/>
      <c r="H203" s="124"/>
    </row>
    <row r="204" spans="2:8" ht="12.75" customHeight="1">
      <c r="B204" s="122"/>
      <c r="C204" s="123"/>
      <c r="E204" s="118"/>
      <c r="F204" s="118"/>
      <c r="H204" s="124"/>
    </row>
    <row r="205" spans="2:8" ht="12.75" customHeight="1">
      <c r="B205" s="122"/>
      <c r="C205" s="123"/>
      <c r="E205" s="118"/>
      <c r="F205" s="118"/>
      <c r="H205" s="124"/>
    </row>
    <row r="206" spans="2:8" ht="12.75" customHeight="1">
      <c r="B206" s="122"/>
      <c r="C206" s="123"/>
      <c r="E206" s="118"/>
      <c r="F206" s="118"/>
      <c r="H206" s="124"/>
    </row>
    <row r="207" spans="2:8" ht="12.75" customHeight="1">
      <c r="B207" s="122"/>
      <c r="C207" s="123"/>
      <c r="E207" s="118"/>
      <c r="F207" s="118"/>
      <c r="H207" s="124"/>
    </row>
    <row r="208" spans="2:8" ht="12.75" customHeight="1">
      <c r="B208" s="122"/>
      <c r="C208" s="123"/>
      <c r="E208" s="118"/>
      <c r="F208" s="118"/>
      <c r="H208" s="124"/>
    </row>
    <row r="209" spans="2:8" ht="12.75" customHeight="1">
      <c r="B209" s="122"/>
      <c r="C209" s="123"/>
      <c r="E209" s="118"/>
      <c r="F209" s="118"/>
      <c r="H209" s="124"/>
    </row>
    <row r="210" spans="2:8" ht="12.75" customHeight="1">
      <c r="B210" s="122"/>
      <c r="C210" s="123"/>
      <c r="E210" s="118"/>
      <c r="F210" s="118"/>
      <c r="H210" s="124"/>
    </row>
    <row r="211" spans="2:8" ht="12.75" customHeight="1">
      <c r="B211" s="122"/>
      <c r="C211" s="123"/>
      <c r="E211" s="118"/>
      <c r="F211" s="118"/>
      <c r="H211" s="124"/>
    </row>
    <row r="212" spans="2:8" ht="12.75" customHeight="1">
      <c r="B212" s="122"/>
      <c r="C212" s="123"/>
      <c r="E212" s="118"/>
      <c r="F212" s="118"/>
      <c r="H212" s="124"/>
    </row>
    <row r="213" spans="2:8" ht="12.75" customHeight="1">
      <c r="B213" s="122"/>
      <c r="C213" s="123"/>
      <c r="E213" s="118"/>
      <c r="F213" s="118"/>
      <c r="H213" s="124"/>
    </row>
    <row r="214" spans="2:8" ht="12.75" customHeight="1">
      <c r="B214" s="122"/>
      <c r="C214" s="123"/>
      <c r="E214" s="118"/>
      <c r="F214" s="118"/>
      <c r="H214" s="124"/>
    </row>
    <row r="215" spans="2:8" ht="12.75" customHeight="1">
      <c r="B215" s="122"/>
      <c r="C215" s="123"/>
      <c r="E215" s="118"/>
      <c r="F215" s="118"/>
      <c r="H215" s="124"/>
    </row>
    <row r="216" spans="2:8" ht="12.75" customHeight="1">
      <c r="B216" s="122"/>
      <c r="C216" s="123"/>
      <c r="E216" s="118"/>
      <c r="F216" s="118"/>
      <c r="H216" s="124"/>
    </row>
    <row r="217" spans="2:8" ht="12.75" customHeight="1">
      <c r="B217" s="122"/>
      <c r="C217" s="123"/>
      <c r="E217" s="118"/>
      <c r="F217" s="118"/>
      <c r="H217" s="124"/>
    </row>
    <row r="218" spans="2:8" ht="12.75" customHeight="1">
      <c r="B218" s="122"/>
      <c r="C218" s="123"/>
      <c r="E218" s="118"/>
      <c r="F218" s="118"/>
      <c r="H218" s="124"/>
    </row>
    <row r="219" spans="2:8" ht="12.75" customHeight="1">
      <c r="B219" s="122"/>
      <c r="C219" s="123"/>
      <c r="E219" s="118"/>
      <c r="F219" s="118"/>
      <c r="H219" s="124"/>
    </row>
    <row r="220" spans="2:8" ht="12.75" customHeight="1">
      <c r="B220" s="122"/>
      <c r="C220" s="123"/>
      <c r="E220" s="118"/>
      <c r="F220" s="118"/>
      <c r="H220" s="124"/>
    </row>
    <row r="221" spans="2:8" ht="12.75" customHeight="1">
      <c r="B221" s="122"/>
      <c r="C221" s="123"/>
      <c r="E221" s="118"/>
      <c r="F221" s="118"/>
      <c r="H221" s="124"/>
    </row>
    <row r="222" spans="2:8" ht="12.75" customHeight="1">
      <c r="B222" s="122"/>
      <c r="C222" s="123"/>
      <c r="E222" s="118"/>
      <c r="F222" s="118"/>
      <c r="H222" s="124"/>
    </row>
    <row r="223" spans="2:8" ht="12.75" customHeight="1">
      <c r="B223" s="122"/>
      <c r="C223" s="123"/>
      <c r="E223" s="118"/>
      <c r="F223" s="118"/>
      <c r="H223" s="124"/>
    </row>
    <row r="224" spans="2:8" ht="12.75" customHeight="1">
      <c r="B224" s="122"/>
      <c r="C224" s="123"/>
      <c r="E224" s="118"/>
      <c r="F224" s="118"/>
      <c r="H224" s="124"/>
    </row>
    <row r="225" spans="2:8" ht="12.75" customHeight="1">
      <c r="B225" s="122"/>
      <c r="C225" s="123"/>
      <c r="E225" s="118"/>
      <c r="F225" s="118"/>
      <c r="H225" s="124"/>
    </row>
    <row r="226" spans="2:8" ht="12.75" customHeight="1">
      <c r="B226" s="122"/>
      <c r="C226" s="123"/>
      <c r="E226" s="118"/>
      <c r="F226" s="118"/>
      <c r="H226" s="124"/>
    </row>
    <row r="227" spans="2:8" ht="12.75" customHeight="1">
      <c r="B227" s="122"/>
      <c r="C227" s="123"/>
      <c r="E227" s="118"/>
      <c r="F227" s="118"/>
      <c r="H227" s="124"/>
    </row>
    <row r="228" spans="2:8" ht="12.75" customHeight="1">
      <c r="B228" s="122"/>
      <c r="C228" s="123"/>
      <c r="E228" s="118"/>
      <c r="F228" s="118"/>
      <c r="H228" s="124"/>
    </row>
    <row r="229" spans="2:8" ht="12.75" customHeight="1">
      <c r="B229" s="122"/>
      <c r="C229" s="123"/>
      <c r="E229" s="118"/>
      <c r="F229" s="118"/>
      <c r="H229" s="124"/>
    </row>
    <row r="230" spans="2:8" ht="12.75" customHeight="1">
      <c r="B230" s="122"/>
      <c r="C230" s="123"/>
      <c r="E230" s="118"/>
      <c r="F230" s="118"/>
      <c r="H230" s="124"/>
    </row>
    <row r="231" spans="2:8" ht="12.75" customHeight="1">
      <c r="B231" s="122"/>
      <c r="C231" s="123"/>
      <c r="E231" s="118"/>
      <c r="F231" s="118"/>
      <c r="H231" s="124"/>
    </row>
    <row r="232" spans="2:8" ht="12.75" customHeight="1">
      <c r="B232" s="122"/>
      <c r="C232" s="123"/>
      <c r="E232" s="118"/>
      <c r="F232" s="118"/>
      <c r="H232" s="124"/>
    </row>
    <row r="233" spans="2:8" ht="12.75" customHeight="1">
      <c r="B233" s="122"/>
      <c r="C233" s="123"/>
      <c r="E233" s="118"/>
      <c r="F233" s="118"/>
      <c r="H233" s="124"/>
    </row>
    <row r="234" spans="2:8" ht="12.75" customHeight="1">
      <c r="B234" s="122"/>
      <c r="C234" s="123"/>
      <c r="E234" s="118"/>
      <c r="F234" s="118"/>
      <c r="H234" s="124"/>
    </row>
    <row r="235" spans="2:8" ht="12.75" customHeight="1">
      <c r="B235" s="122"/>
      <c r="C235" s="123"/>
      <c r="E235" s="118"/>
      <c r="F235" s="118"/>
      <c r="H235" s="124"/>
    </row>
    <row r="236" spans="2:8" ht="12.75" customHeight="1">
      <c r="B236" s="122"/>
      <c r="C236" s="123"/>
      <c r="E236" s="118"/>
      <c r="F236" s="118"/>
      <c r="H236" s="124"/>
    </row>
    <row r="237" spans="2:8" ht="12.75" customHeight="1">
      <c r="B237" s="122"/>
      <c r="C237" s="123"/>
      <c r="E237" s="118"/>
      <c r="F237" s="118"/>
      <c r="H237" s="124"/>
    </row>
    <row r="238" spans="2:8" ht="12.75" customHeight="1">
      <c r="B238" s="122"/>
      <c r="C238" s="123"/>
      <c r="E238" s="118"/>
      <c r="F238" s="118"/>
      <c r="H238" s="124"/>
    </row>
    <row r="239" spans="2:8" ht="12.75" customHeight="1">
      <c r="B239" s="122"/>
      <c r="C239" s="123"/>
      <c r="E239" s="118"/>
      <c r="F239" s="118"/>
      <c r="H239" s="124"/>
    </row>
    <row r="240" spans="2:8" ht="12.75" customHeight="1">
      <c r="B240" s="122"/>
      <c r="C240" s="123"/>
      <c r="E240" s="118"/>
      <c r="F240" s="118"/>
      <c r="H240" s="124"/>
    </row>
    <row r="241" spans="2:8" ht="12.75" customHeight="1">
      <c r="B241" s="122"/>
      <c r="C241" s="123"/>
      <c r="E241" s="118"/>
      <c r="F241" s="118"/>
      <c r="H241" s="124"/>
    </row>
    <row r="242" spans="2:8" ht="12.75" customHeight="1">
      <c r="B242" s="122"/>
      <c r="C242" s="123"/>
      <c r="E242" s="118"/>
      <c r="F242" s="118"/>
      <c r="H242" s="124"/>
    </row>
    <row r="243" spans="2:8" ht="12.75" customHeight="1">
      <c r="B243" s="122"/>
      <c r="C243" s="123"/>
      <c r="E243" s="118"/>
      <c r="F243" s="118"/>
      <c r="H243" s="124"/>
    </row>
    <row r="244" spans="2:8" ht="12.75" customHeight="1">
      <c r="B244" s="122"/>
      <c r="C244" s="123"/>
      <c r="E244" s="118"/>
      <c r="F244" s="118"/>
      <c r="H244" s="124"/>
    </row>
    <row r="245" spans="2:8" ht="12.75" customHeight="1">
      <c r="B245" s="122"/>
      <c r="C245" s="123"/>
      <c r="E245" s="118"/>
      <c r="F245" s="118"/>
      <c r="H245" s="124"/>
    </row>
    <row r="246" spans="2:8" ht="12.75" customHeight="1">
      <c r="B246" s="122"/>
      <c r="C246" s="123"/>
      <c r="E246" s="118"/>
      <c r="F246" s="118"/>
      <c r="H246" s="124"/>
    </row>
    <row r="247" spans="2:8" ht="12.75" customHeight="1">
      <c r="B247" s="122"/>
      <c r="C247" s="123"/>
      <c r="E247" s="118"/>
      <c r="F247" s="118"/>
      <c r="H247" s="124"/>
    </row>
    <row r="248" spans="2:8" ht="12.75" customHeight="1">
      <c r="B248" s="122"/>
      <c r="C248" s="123"/>
      <c r="E248" s="118"/>
      <c r="F248" s="118"/>
      <c r="H248" s="124"/>
    </row>
    <row r="249" spans="2:8" ht="12.75" customHeight="1">
      <c r="B249" s="122"/>
      <c r="C249" s="123"/>
      <c r="E249" s="118"/>
      <c r="F249" s="118"/>
      <c r="H249" s="124"/>
    </row>
    <row r="250" spans="2:8" ht="12.75" customHeight="1">
      <c r="B250" s="122"/>
      <c r="C250" s="123"/>
      <c r="E250" s="118"/>
      <c r="F250" s="118"/>
      <c r="H250" s="124"/>
    </row>
    <row r="251" spans="2:8" ht="12.75" customHeight="1">
      <c r="B251" s="122"/>
      <c r="C251" s="123"/>
      <c r="E251" s="118"/>
      <c r="F251" s="118"/>
      <c r="H251" s="124"/>
    </row>
    <row r="252" spans="2:8" ht="12.75" customHeight="1">
      <c r="B252" s="122"/>
      <c r="C252" s="123"/>
      <c r="E252" s="118"/>
      <c r="F252" s="118"/>
      <c r="H252" s="124"/>
    </row>
    <row r="253" spans="2:8" ht="12.75" customHeight="1">
      <c r="B253" s="122"/>
      <c r="C253" s="123"/>
      <c r="E253" s="118"/>
      <c r="F253" s="118"/>
      <c r="H253" s="124"/>
    </row>
    <row r="254" spans="2:8" ht="12.75" customHeight="1">
      <c r="B254" s="122"/>
      <c r="C254" s="123"/>
      <c r="E254" s="118"/>
      <c r="F254" s="118"/>
      <c r="H254" s="124"/>
    </row>
    <row r="255" spans="2:8" ht="12.75" customHeight="1">
      <c r="B255" s="122"/>
      <c r="C255" s="123"/>
      <c r="E255" s="118"/>
      <c r="F255" s="118"/>
      <c r="H255" s="124"/>
    </row>
    <row r="256" spans="2:8" ht="12.75" customHeight="1">
      <c r="B256" s="122"/>
      <c r="C256" s="123"/>
      <c r="E256" s="118"/>
      <c r="F256" s="118"/>
      <c r="H256" s="124"/>
    </row>
    <row r="257" spans="2:8" ht="12.75" customHeight="1">
      <c r="B257" s="122"/>
      <c r="C257" s="123"/>
      <c r="E257" s="118"/>
      <c r="F257" s="118"/>
      <c r="H257" s="124"/>
    </row>
    <row r="258" spans="2:8" ht="12.75" customHeight="1">
      <c r="B258" s="122"/>
      <c r="C258" s="123"/>
      <c r="E258" s="118"/>
      <c r="F258" s="118"/>
      <c r="H258" s="124"/>
    </row>
    <row r="259" spans="2:8" ht="12.75" customHeight="1">
      <c r="B259" s="122"/>
      <c r="C259" s="123"/>
      <c r="E259" s="118"/>
      <c r="F259" s="118"/>
      <c r="H259" s="124"/>
    </row>
    <row r="260" spans="2:8" ht="12.75" customHeight="1">
      <c r="B260" s="122"/>
      <c r="C260" s="123"/>
      <c r="E260" s="118"/>
      <c r="F260" s="118"/>
      <c r="H260" s="124"/>
    </row>
    <row r="261" spans="2:8" ht="12.75" customHeight="1">
      <c r="B261" s="122"/>
      <c r="C261" s="123"/>
      <c r="E261" s="118"/>
      <c r="F261" s="118"/>
      <c r="H261" s="124"/>
    </row>
    <row r="262" spans="2:8" ht="12.75" customHeight="1">
      <c r="B262" s="122"/>
      <c r="C262" s="123"/>
      <c r="E262" s="118"/>
      <c r="F262" s="118"/>
      <c r="H262" s="124"/>
    </row>
    <row r="263" spans="2:8" ht="12.75" customHeight="1">
      <c r="B263" s="122"/>
      <c r="C263" s="123"/>
      <c r="E263" s="118"/>
      <c r="F263" s="118"/>
      <c r="H263" s="124"/>
    </row>
    <row r="264" spans="2:8" ht="12.75" customHeight="1">
      <c r="B264" s="122"/>
      <c r="C264" s="123"/>
      <c r="E264" s="118"/>
      <c r="F264" s="118"/>
      <c r="H264" s="124"/>
    </row>
    <row r="265" spans="2:8" ht="12.75" customHeight="1">
      <c r="B265" s="122"/>
      <c r="C265" s="123"/>
      <c r="E265" s="118"/>
      <c r="F265" s="118"/>
      <c r="H265" s="124"/>
    </row>
    <row r="266" spans="2:8" ht="12.75" customHeight="1">
      <c r="B266" s="122"/>
      <c r="C266" s="123"/>
      <c r="E266" s="118"/>
      <c r="F266" s="118"/>
      <c r="H266" s="124"/>
    </row>
    <row r="267" spans="2:8" ht="12.75" customHeight="1">
      <c r="B267" s="122"/>
      <c r="C267" s="123"/>
      <c r="E267" s="118"/>
      <c r="F267" s="118"/>
      <c r="H267" s="124"/>
    </row>
    <row r="268" spans="2:8" ht="12.75" customHeight="1">
      <c r="B268" s="122"/>
      <c r="C268" s="123"/>
      <c r="E268" s="118"/>
      <c r="F268" s="118"/>
      <c r="H268" s="124"/>
    </row>
    <row r="269" spans="2:8" ht="12.75" customHeight="1">
      <c r="B269" s="122"/>
      <c r="C269" s="123"/>
      <c r="E269" s="118"/>
      <c r="F269" s="118"/>
      <c r="H269" s="124"/>
    </row>
    <row r="270" spans="2:8" ht="12.75" customHeight="1">
      <c r="B270" s="122"/>
      <c r="C270" s="123"/>
      <c r="E270" s="118"/>
      <c r="F270" s="118"/>
      <c r="H270" s="124"/>
    </row>
    <row r="271" spans="2:8" ht="12.75" customHeight="1">
      <c r="B271" s="122"/>
      <c r="C271" s="123"/>
      <c r="E271" s="118"/>
      <c r="F271" s="118"/>
      <c r="H271" s="124"/>
    </row>
    <row r="272" spans="2:8" ht="12.75" customHeight="1">
      <c r="B272" s="122"/>
      <c r="C272" s="123"/>
      <c r="E272" s="118"/>
      <c r="F272" s="118"/>
      <c r="H272" s="124"/>
    </row>
    <row r="273" spans="2:8" ht="12.75" customHeight="1">
      <c r="B273" s="122"/>
      <c r="C273" s="123"/>
      <c r="E273" s="118"/>
      <c r="F273" s="118"/>
      <c r="H273" s="124"/>
    </row>
    <row r="274" spans="2:8" ht="12.75" customHeight="1">
      <c r="B274" s="122"/>
      <c r="C274" s="123"/>
      <c r="E274" s="118"/>
      <c r="F274" s="118"/>
      <c r="H274" s="124"/>
    </row>
    <row r="275" spans="2:8" ht="12.75" customHeight="1">
      <c r="B275" s="122"/>
      <c r="C275" s="123"/>
      <c r="E275" s="118"/>
      <c r="F275" s="118"/>
      <c r="H275" s="124"/>
    </row>
    <row r="276" spans="2:8" ht="12.75" customHeight="1">
      <c r="B276" s="122"/>
      <c r="C276" s="123"/>
      <c r="E276" s="118"/>
      <c r="F276" s="118"/>
      <c r="H276" s="124"/>
    </row>
    <row r="277" spans="2:8" ht="12.75" customHeight="1">
      <c r="B277" s="122"/>
      <c r="C277" s="123"/>
      <c r="E277" s="118"/>
      <c r="F277" s="118"/>
      <c r="H277" s="124"/>
    </row>
    <row r="278" spans="2:8" ht="12.75" customHeight="1">
      <c r="B278" s="122"/>
      <c r="C278" s="123"/>
      <c r="E278" s="118"/>
      <c r="F278" s="118"/>
      <c r="H278" s="124"/>
    </row>
    <row r="279" spans="2:8" ht="12.75" customHeight="1">
      <c r="B279" s="122"/>
      <c r="C279" s="123"/>
      <c r="E279" s="118"/>
      <c r="F279" s="118"/>
      <c r="H279" s="124"/>
    </row>
    <row r="280" spans="2:8" ht="12.75" customHeight="1">
      <c r="B280" s="122"/>
      <c r="C280" s="123"/>
      <c r="E280" s="118"/>
      <c r="F280" s="118"/>
      <c r="H280" s="124"/>
    </row>
    <row r="281" spans="2:8" ht="12.75" customHeight="1">
      <c r="B281" s="122"/>
      <c r="C281" s="123"/>
      <c r="E281" s="118"/>
      <c r="F281" s="118"/>
      <c r="H281" s="124"/>
    </row>
    <row r="282" spans="2:8" ht="12.75" customHeight="1">
      <c r="B282" s="122"/>
      <c r="C282" s="123"/>
      <c r="E282" s="118"/>
      <c r="F282" s="118"/>
      <c r="H282" s="124"/>
    </row>
    <row r="283" spans="2:8" ht="12.75" customHeight="1">
      <c r="B283" s="122"/>
      <c r="C283" s="123"/>
      <c r="E283" s="118"/>
      <c r="F283" s="118"/>
      <c r="H283" s="124"/>
    </row>
    <row r="284" spans="2:8" ht="12.75" customHeight="1">
      <c r="B284" s="122"/>
      <c r="C284" s="123"/>
      <c r="E284" s="118"/>
      <c r="F284" s="118"/>
      <c r="H284" s="124"/>
    </row>
    <row r="285" spans="2:8" ht="12.75" customHeight="1">
      <c r="B285" s="122"/>
      <c r="C285" s="123"/>
      <c r="E285" s="118"/>
      <c r="F285" s="118"/>
      <c r="H285" s="124"/>
    </row>
    <row r="286" spans="2:8" ht="12.75" customHeight="1">
      <c r="B286" s="122"/>
      <c r="C286" s="123"/>
      <c r="E286" s="118"/>
      <c r="F286" s="118"/>
      <c r="H286" s="124"/>
    </row>
    <row r="287" spans="2:8" ht="12.75" customHeight="1">
      <c r="B287" s="122"/>
      <c r="C287" s="123"/>
      <c r="E287" s="118"/>
      <c r="F287" s="118"/>
      <c r="H287" s="124"/>
    </row>
    <row r="288" spans="2:8" ht="12.75" customHeight="1">
      <c r="B288" s="122"/>
      <c r="C288" s="123"/>
      <c r="E288" s="118"/>
      <c r="F288" s="118"/>
      <c r="H288" s="124"/>
    </row>
    <row r="289" spans="2:8" ht="12.75" customHeight="1">
      <c r="B289" s="122"/>
      <c r="C289" s="123"/>
      <c r="E289" s="118"/>
      <c r="F289" s="118"/>
      <c r="H289" s="124"/>
    </row>
    <row r="290" spans="2:8" ht="12.75" customHeight="1">
      <c r="B290" s="122"/>
      <c r="C290" s="123"/>
      <c r="E290" s="118"/>
      <c r="F290" s="118"/>
      <c r="H290" s="124"/>
    </row>
    <row r="291" spans="2:8" ht="12.75" customHeight="1">
      <c r="B291" s="122"/>
      <c r="C291" s="123"/>
      <c r="E291" s="118"/>
      <c r="F291" s="118"/>
      <c r="H291" s="124"/>
    </row>
    <row r="292" spans="2:8" ht="12.75" customHeight="1">
      <c r="B292" s="122"/>
      <c r="C292" s="123"/>
      <c r="E292" s="118"/>
      <c r="F292" s="118"/>
      <c r="H292" s="124"/>
    </row>
    <row r="293" spans="2:8" ht="12.75" customHeight="1">
      <c r="B293" s="122"/>
      <c r="C293" s="123"/>
      <c r="E293" s="118"/>
      <c r="F293" s="118"/>
      <c r="H293" s="124"/>
    </row>
    <row r="294" spans="2:8" ht="12.75" customHeight="1">
      <c r="B294" s="122"/>
      <c r="C294" s="123"/>
      <c r="E294" s="118"/>
      <c r="F294" s="118"/>
      <c r="H294" s="124"/>
    </row>
    <row r="295" spans="2:8" ht="12.75" customHeight="1">
      <c r="B295" s="122"/>
      <c r="C295" s="123"/>
      <c r="E295" s="118"/>
      <c r="F295" s="118"/>
      <c r="H295" s="124"/>
    </row>
    <row r="296" spans="2:8" ht="12.75" customHeight="1">
      <c r="B296" s="122"/>
      <c r="C296" s="123"/>
      <c r="E296" s="118"/>
      <c r="F296" s="118"/>
      <c r="H296" s="124"/>
    </row>
    <row r="297" spans="2:8" ht="12.75" customHeight="1">
      <c r="B297" s="122"/>
      <c r="C297" s="123"/>
      <c r="E297" s="118"/>
      <c r="F297" s="118"/>
      <c r="H297" s="124"/>
    </row>
    <row r="298" spans="2:8" ht="12.75" customHeight="1">
      <c r="B298" s="122"/>
      <c r="C298" s="123"/>
      <c r="E298" s="118"/>
      <c r="F298" s="118"/>
      <c r="H298" s="124"/>
    </row>
    <row r="299" spans="2:8" ht="12.75" customHeight="1">
      <c r="B299" s="122"/>
      <c r="C299" s="123"/>
      <c r="E299" s="118"/>
      <c r="F299" s="118"/>
      <c r="H299" s="124"/>
    </row>
    <row r="300" spans="2:8" ht="12.75" customHeight="1">
      <c r="B300" s="122"/>
      <c r="C300" s="123"/>
      <c r="E300" s="118"/>
      <c r="F300" s="118"/>
      <c r="H300" s="124"/>
    </row>
    <row r="301" spans="2:8" ht="12.75" customHeight="1">
      <c r="B301" s="122"/>
      <c r="C301" s="123"/>
      <c r="E301" s="118"/>
      <c r="F301" s="118"/>
      <c r="H301" s="124"/>
    </row>
    <row r="302" spans="2:8" ht="12.75" customHeight="1">
      <c r="B302" s="122"/>
      <c r="C302" s="123"/>
      <c r="E302" s="118"/>
      <c r="F302" s="118"/>
      <c r="H302" s="124"/>
    </row>
    <row r="303" spans="2:8" ht="12.75" customHeight="1">
      <c r="B303" s="122"/>
      <c r="C303" s="123"/>
      <c r="E303" s="118"/>
      <c r="F303" s="118"/>
      <c r="H303" s="124"/>
    </row>
    <row r="304" spans="2:8" ht="12.75" customHeight="1">
      <c r="B304" s="122"/>
      <c r="C304" s="123"/>
      <c r="E304" s="118"/>
      <c r="F304" s="118"/>
      <c r="H304" s="124"/>
    </row>
    <row r="305" spans="2:8" ht="12.75" customHeight="1">
      <c r="B305" s="122"/>
      <c r="C305" s="123"/>
      <c r="E305" s="118"/>
      <c r="F305" s="118"/>
      <c r="H305" s="124"/>
    </row>
    <row r="306" spans="2:8" ht="12.75" customHeight="1">
      <c r="B306" s="122"/>
      <c r="C306" s="123"/>
      <c r="E306" s="118"/>
      <c r="F306" s="118"/>
      <c r="H306" s="124"/>
    </row>
    <row r="307" spans="2:8" ht="12.75" customHeight="1">
      <c r="B307" s="122"/>
      <c r="C307" s="123"/>
      <c r="E307" s="118"/>
      <c r="F307" s="118"/>
      <c r="H307" s="124"/>
    </row>
    <row r="308" spans="2:8" ht="12.75" customHeight="1">
      <c r="B308" s="122"/>
      <c r="C308" s="123"/>
      <c r="E308" s="118"/>
      <c r="F308" s="118"/>
      <c r="H308" s="124"/>
    </row>
    <row r="309" spans="2:8" ht="12.75" customHeight="1">
      <c r="B309" s="122"/>
      <c r="C309" s="123"/>
      <c r="E309" s="118"/>
      <c r="F309" s="118"/>
      <c r="H309" s="124"/>
    </row>
    <row r="310" spans="2:8" ht="12.75" customHeight="1">
      <c r="B310" s="122"/>
      <c r="C310" s="123"/>
      <c r="E310" s="118"/>
      <c r="F310" s="118"/>
      <c r="H310" s="124"/>
    </row>
    <row r="311" spans="2:8" ht="12.75" customHeight="1">
      <c r="B311" s="122"/>
      <c r="C311" s="123"/>
      <c r="E311" s="118"/>
      <c r="F311" s="118"/>
      <c r="H311" s="124"/>
    </row>
    <row r="312" spans="2:8" ht="12.75" customHeight="1">
      <c r="B312" s="122"/>
      <c r="C312" s="123"/>
      <c r="E312" s="118"/>
      <c r="F312" s="118"/>
      <c r="H312" s="124"/>
    </row>
    <row r="313" spans="2:8" ht="12.75" customHeight="1">
      <c r="B313" s="122"/>
      <c r="C313" s="123"/>
      <c r="E313" s="118"/>
      <c r="F313" s="118"/>
      <c r="H313" s="124"/>
    </row>
    <row r="314" spans="2:8" ht="12.75" customHeight="1">
      <c r="B314" s="122"/>
      <c r="C314" s="123"/>
      <c r="E314" s="118"/>
      <c r="F314" s="118"/>
      <c r="H314" s="124"/>
    </row>
    <row r="315" spans="2:8" ht="12.75" customHeight="1">
      <c r="B315" s="122"/>
      <c r="C315" s="123"/>
      <c r="E315" s="118"/>
      <c r="F315" s="118"/>
      <c r="H315" s="124"/>
    </row>
    <row r="316" spans="2:8" ht="12.75" customHeight="1">
      <c r="B316" s="122"/>
      <c r="C316" s="123"/>
      <c r="E316" s="118"/>
      <c r="F316" s="118"/>
      <c r="H316" s="124"/>
    </row>
    <row r="317" spans="2:8" ht="12.75" customHeight="1">
      <c r="B317" s="122"/>
      <c r="C317" s="123"/>
      <c r="E317" s="118"/>
      <c r="F317" s="118"/>
      <c r="H317" s="124"/>
    </row>
    <row r="318" spans="2:8" ht="12.75" customHeight="1">
      <c r="B318" s="122"/>
      <c r="C318" s="123"/>
      <c r="E318" s="118"/>
      <c r="F318" s="118"/>
      <c r="H318" s="124"/>
    </row>
    <row r="319" spans="2:8" ht="12.75" customHeight="1">
      <c r="B319" s="122"/>
      <c r="C319" s="123"/>
      <c r="E319" s="118"/>
      <c r="F319" s="118"/>
      <c r="H319" s="124"/>
    </row>
    <row r="320" spans="2:8" ht="12.75" customHeight="1">
      <c r="B320" s="122"/>
      <c r="C320" s="123"/>
      <c r="E320" s="118"/>
      <c r="F320" s="118"/>
      <c r="H320" s="124"/>
    </row>
    <row r="321" spans="2:8" ht="12.75" customHeight="1">
      <c r="B321" s="122"/>
      <c r="C321" s="123"/>
      <c r="E321" s="118"/>
      <c r="F321" s="118"/>
      <c r="H321" s="124"/>
    </row>
    <row r="322" spans="2:8" ht="12.75" customHeight="1">
      <c r="B322" s="122"/>
      <c r="C322" s="123"/>
      <c r="E322" s="118"/>
      <c r="F322" s="118"/>
      <c r="H322" s="124"/>
    </row>
    <row r="323" spans="2:8" ht="12.75" customHeight="1">
      <c r="B323" s="122"/>
      <c r="C323" s="123"/>
      <c r="E323" s="118"/>
      <c r="F323" s="118"/>
      <c r="H323" s="124"/>
    </row>
    <row r="324" spans="2:8" ht="12.75" customHeight="1">
      <c r="B324" s="122"/>
      <c r="C324" s="123"/>
      <c r="E324" s="118"/>
      <c r="F324" s="118"/>
      <c r="H324" s="124"/>
    </row>
    <row r="325" spans="2:8" ht="12.75" customHeight="1">
      <c r="B325" s="122"/>
      <c r="C325" s="123"/>
      <c r="E325" s="118"/>
      <c r="F325" s="118"/>
      <c r="H325" s="124"/>
    </row>
    <row r="326" spans="2:8" ht="12.75" customHeight="1">
      <c r="B326" s="122"/>
      <c r="C326" s="123"/>
      <c r="E326" s="118"/>
      <c r="F326" s="118"/>
      <c r="H326" s="124"/>
    </row>
    <row r="327" spans="2:8" ht="12.75" customHeight="1">
      <c r="B327" s="122"/>
      <c r="C327" s="123"/>
      <c r="E327" s="118"/>
      <c r="F327" s="118"/>
      <c r="H327" s="124"/>
    </row>
    <row r="328" spans="2:8" ht="12.75" customHeight="1">
      <c r="B328" s="122"/>
      <c r="C328" s="123"/>
      <c r="E328" s="118"/>
      <c r="F328" s="118"/>
      <c r="H328" s="124"/>
    </row>
    <row r="329" spans="2:8" ht="12.75" customHeight="1">
      <c r="B329" s="122"/>
      <c r="C329" s="123"/>
      <c r="E329" s="118"/>
      <c r="F329" s="118"/>
      <c r="H329" s="124"/>
    </row>
    <row r="330" spans="2:8" ht="12.75" customHeight="1">
      <c r="B330" s="122"/>
      <c r="C330" s="123"/>
      <c r="E330" s="118"/>
      <c r="F330" s="118"/>
      <c r="H330" s="124"/>
    </row>
    <row r="331" spans="2:8" ht="12.75" customHeight="1">
      <c r="B331" s="122"/>
      <c r="C331" s="123"/>
      <c r="E331" s="118"/>
      <c r="F331" s="118"/>
      <c r="H331" s="124"/>
    </row>
    <row r="332" spans="2:8" ht="12.75" customHeight="1">
      <c r="B332" s="122"/>
      <c r="C332" s="123"/>
      <c r="E332" s="118"/>
      <c r="F332" s="118"/>
      <c r="H332" s="124"/>
    </row>
    <row r="333" spans="2:8" ht="12.75" customHeight="1">
      <c r="B333" s="122"/>
      <c r="C333" s="123"/>
      <c r="E333" s="118"/>
      <c r="F333" s="118"/>
      <c r="H333" s="124"/>
    </row>
    <row r="334" spans="2:8" ht="12.75" customHeight="1">
      <c r="B334" s="122"/>
      <c r="C334" s="123"/>
      <c r="E334" s="118"/>
      <c r="F334" s="118"/>
      <c r="H334" s="124"/>
    </row>
    <row r="335" spans="2:8" ht="12.75" customHeight="1">
      <c r="B335" s="122"/>
      <c r="C335" s="123"/>
      <c r="E335" s="118"/>
      <c r="F335" s="118"/>
      <c r="H335" s="124"/>
    </row>
    <row r="336" spans="2:8" ht="12.75" customHeight="1">
      <c r="B336" s="122"/>
      <c r="C336" s="123"/>
      <c r="E336" s="118"/>
      <c r="F336" s="118"/>
      <c r="H336" s="124"/>
    </row>
    <row r="337" spans="2:8" ht="12.75" customHeight="1">
      <c r="B337" s="122"/>
      <c r="C337" s="123"/>
      <c r="E337" s="118"/>
      <c r="F337" s="118"/>
      <c r="H337" s="124"/>
    </row>
    <row r="338" spans="2:8" ht="12.75" customHeight="1">
      <c r="B338" s="122"/>
      <c r="C338" s="123"/>
      <c r="E338" s="118"/>
      <c r="F338" s="118"/>
      <c r="H338" s="124"/>
    </row>
    <row r="339" spans="2:8" ht="12.75" customHeight="1">
      <c r="B339" s="122"/>
      <c r="C339" s="123"/>
      <c r="E339" s="118"/>
      <c r="F339" s="118"/>
      <c r="H339" s="124"/>
    </row>
    <row r="340" spans="2:8" ht="12.75" customHeight="1">
      <c r="B340" s="122"/>
      <c r="C340" s="123"/>
      <c r="E340" s="118"/>
      <c r="F340" s="118"/>
      <c r="H340" s="124"/>
    </row>
    <row r="341" spans="2:8" ht="12.75" customHeight="1">
      <c r="B341" s="122"/>
      <c r="C341" s="123"/>
      <c r="E341" s="118"/>
      <c r="F341" s="118"/>
      <c r="H341" s="124"/>
    </row>
    <row r="342" spans="2:8" ht="12.75" customHeight="1">
      <c r="B342" s="122"/>
      <c r="C342" s="123"/>
      <c r="E342" s="118"/>
      <c r="F342" s="118"/>
      <c r="H342" s="124"/>
    </row>
    <row r="343" spans="2:8" ht="12.75" customHeight="1">
      <c r="B343" s="122"/>
      <c r="C343" s="123"/>
      <c r="E343" s="118"/>
      <c r="F343" s="118"/>
      <c r="H343" s="124"/>
    </row>
    <row r="344" spans="2:8" ht="12.75" customHeight="1">
      <c r="B344" s="122"/>
      <c r="C344" s="123"/>
      <c r="E344" s="118"/>
      <c r="F344" s="118"/>
      <c r="H344" s="124"/>
    </row>
    <row r="345" spans="2:8" ht="12.75" customHeight="1">
      <c r="B345" s="122"/>
      <c r="C345" s="123"/>
      <c r="E345" s="118"/>
      <c r="F345" s="118"/>
      <c r="H345" s="124"/>
    </row>
    <row r="346" spans="2:8" ht="12.75" customHeight="1">
      <c r="B346" s="122"/>
      <c r="C346" s="123"/>
      <c r="E346" s="118"/>
      <c r="F346" s="118"/>
      <c r="H346" s="124"/>
    </row>
    <row r="347" spans="2:8" ht="12.75" customHeight="1">
      <c r="B347" s="122"/>
      <c r="C347" s="123"/>
      <c r="E347" s="118"/>
      <c r="F347" s="118"/>
      <c r="H347" s="124"/>
    </row>
    <row r="348" spans="2:8" ht="12.75" customHeight="1">
      <c r="B348" s="122"/>
      <c r="C348" s="123"/>
      <c r="E348" s="118"/>
      <c r="F348" s="118"/>
      <c r="H348" s="124"/>
    </row>
    <row r="349" spans="2:8" ht="12.75" customHeight="1">
      <c r="B349" s="122"/>
      <c r="C349" s="123"/>
      <c r="E349" s="118"/>
      <c r="F349" s="118"/>
      <c r="H349" s="124"/>
    </row>
    <row r="350" spans="2:8" ht="12.75" customHeight="1">
      <c r="B350" s="122"/>
      <c r="C350" s="123"/>
      <c r="E350" s="118"/>
      <c r="F350" s="118"/>
      <c r="H350" s="124"/>
    </row>
    <row r="351" spans="2:8" ht="12.75" customHeight="1">
      <c r="B351" s="122"/>
      <c r="C351" s="123"/>
      <c r="E351" s="118"/>
      <c r="F351" s="118"/>
      <c r="H351" s="124"/>
    </row>
    <row r="352" spans="2:8" ht="12.75" customHeight="1">
      <c r="B352" s="122"/>
      <c r="C352" s="123"/>
      <c r="E352" s="118"/>
      <c r="F352" s="118"/>
      <c r="H352" s="124"/>
    </row>
    <row r="353" spans="2:8" ht="12.75" customHeight="1">
      <c r="B353" s="122"/>
      <c r="C353" s="123"/>
      <c r="E353" s="118"/>
      <c r="F353" s="118"/>
      <c r="H353" s="124"/>
    </row>
    <row r="354" spans="2:8" ht="12.75" customHeight="1">
      <c r="B354" s="122"/>
      <c r="C354" s="123"/>
      <c r="E354" s="118"/>
      <c r="F354" s="118"/>
      <c r="H354" s="124"/>
    </row>
    <row r="355" spans="2:8" ht="12.75" customHeight="1">
      <c r="B355" s="122"/>
      <c r="C355" s="123"/>
      <c r="E355" s="118"/>
      <c r="F355" s="118"/>
      <c r="H355" s="124"/>
    </row>
    <row r="356" spans="2:8" ht="12.75" customHeight="1">
      <c r="B356" s="122"/>
      <c r="C356" s="123"/>
      <c r="E356" s="118"/>
      <c r="F356" s="118"/>
      <c r="H356" s="124"/>
    </row>
    <row r="357" spans="2:8" ht="12.75" customHeight="1">
      <c r="B357" s="122"/>
      <c r="C357" s="123"/>
      <c r="E357" s="118"/>
      <c r="F357" s="118"/>
      <c r="H357" s="124"/>
    </row>
    <row r="358" spans="2:8" ht="12.75" customHeight="1">
      <c r="B358" s="122"/>
      <c r="C358" s="123"/>
      <c r="E358" s="118"/>
      <c r="F358" s="118"/>
      <c r="H358" s="124"/>
    </row>
    <row r="359" spans="2:8" ht="12.75" customHeight="1">
      <c r="B359" s="122"/>
      <c r="C359" s="123"/>
      <c r="E359" s="118"/>
      <c r="F359" s="118"/>
      <c r="H359" s="124"/>
    </row>
    <row r="360" spans="2:8" ht="12.75" customHeight="1">
      <c r="B360" s="122"/>
      <c r="C360" s="123"/>
      <c r="E360" s="118"/>
      <c r="F360" s="118"/>
      <c r="H360" s="124"/>
    </row>
    <row r="361" spans="2:8" ht="12.75" customHeight="1">
      <c r="B361" s="122"/>
      <c r="C361" s="123"/>
      <c r="E361" s="118"/>
      <c r="F361" s="118"/>
      <c r="H361" s="124"/>
    </row>
    <row r="362" spans="2:8" ht="12.75" customHeight="1">
      <c r="B362" s="122"/>
      <c r="C362" s="123"/>
      <c r="E362" s="118"/>
      <c r="F362" s="118"/>
      <c r="H362" s="124"/>
    </row>
    <row r="363" spans="2:8" ht="12.75" customHeight="1">
      <c r="B363" s="122"/>
      <c r="C363" s="123"/>
      <c r="E363" s="118"/>
      <c r="F363" s="118"/>
      <c r="H363" s="124"/>
    </row>
    <row r="364" spans="2:8" ht="12.75" customHeight="1">
      <c r="B364" s="122"/>
      <c r="C364" s="123"/>
      <c r="E364" s="118"/>
      <c r="F364" s="118"/>
      <c r="H364" s="124"/>
    </row>
    <row r="365" spans="2:8" ht="12.75" customHeight="1">
      <c r="B365" s="122"/>
      <c r="C365" s="123"/>
      <c r="E365" s="118"/>
      <c r="F365" s="118"/>
      <c r="H365" s="124"/>
    </row>
    <row r="366" spans="2:8" ht="12.75" customHeight="1">
      <c r="B366" s="122"/>
      <c r="C366" s="123"/>
      <c r="E366" s="118"/>
      <c r="F366" s="118"/>
      <c r="H366" s="124"/>
    </row>
    <row r="367" spans="2:8" ht="12.75" customHeight="1">
      <c r="B367" s="122"/>
      <c r="C367" s="123"/>
      <c r="E367" s="118"/>
      <c r="F367" s="118"/>
      <c r="H367" s="124"/>
    </row>
    <row r="368" spans="2:8" ht="12.75" customHeight="1">
      <c r="B368" s="122"/>
      <c r="C368" s="123"/>
      <c r="E368" s="118"/>
      <c r="F368" s="118"/>
      <c r="H368" s="124"/>
    </row>
    <row r="369" spans="2:8" ht="12.75" customHeight="1">
      <c r="B369" s="122"/>
      <c r="C369" s="123"/>
      <c r="E369" s="118"/>
      <c r="F369" s="118"/>
      <c r="H369" s="124"/>
    </row>
    <row r="370" spans="2:8" ht="12.75" customHeight="1">
      <c r="B370" s="122"/>
      <c r="C370" s="123"/>
      <c r="E370" s="118"/>
      <c r="F370" s="118"/>
      <c r="H370" s="124"/>
    </row>
    <row r="371" spans="2:8" ht="12.75" customHeight="1">
      <c r="B371" s="122"/>
      <c r="C371" s="123"/>
      <c r="E371" s="118"/>
      <c r="F371" s="118"/>
      <c r="H371" s="124"/>
    </row>
    <row r="372" spans="2:8" ht="12.75" customHeight="1">
      <c r="B372" s="122"/>
      <c r="C372" s="123"/>
      <c r="E372" s="118"/>
      <c r="F372" s="118"/>
      <c r="H372" s="124"/>
    </row>
    <row r="373" spans="2:8" ht="12.75" customHeight="1">
      <c r="B373" s="122"/>
      <c r="C373" s="123"/>
      <c r="E373" s="118"/>
      <c r="F373" s="118"/>
      <c r="H373" s="124"/>
    </row>
    <row r="374" spans="2:8" ht="12.75" customHeight="1">
      <c r="B374" s="122"/>
      <c r="C374" s="123"/>
      <c r="E374" s="118"/>
      <c r="F374" s="118"/>
      <c r="H374" s="124"/>
    </row>
    <row r="375" spans="2:8" ht="12.75" customHeight="1">
      <c r="B375" s="122"/>
      <c r="C375" s="123"/>
      <c r="E375" s="118"/>
      <c r="F375" s="118"/>
      <c r="H375" s="124"/>
    </row>
    <row r="376" spans="2:8" ht="12.75" customHeight="1">
      <c r="B376" s="122"/>
      <c r="C376" s="123"/>
      <c r="E376" s="118"/>
      <c r="F376" s="118"/>
      <c r="H376" s="124"/>
    </row>
    <row r="377" spans="2:8" ht="12.75" customHeight="1">
      <c r="B377" s="122"/>
      <c r="C377" s="123"/>
      <c r="E377" s="118"/>
      <c r="F377" s="118"/>
      <c r="H377" s="124"/>
    </row>
    <row r="378" spans="2:8" ht="12.75" customHeight="1">
      <c r="B378" s="122"/>
      <c r="C378" s="123"/>
      <c r="E378" s="118"/>
      <c r="F378" s="118"/>
      <c r="H378" s="124"/>
    </row>
    <row r="379" spans="2:8" ht="12.75" customHeight="1">
      <c r="B379" s="122"/>
      <c r="C379" s="123"/>
      <c r="E379" s="118"/>
      <c r="F379" s="118"/>
      <c r="H379" s="124"/>
    </row>
    <row r="380" spans="2:8" ht="12.75" customHeight="1">
      <c r="B380" s="122"/>
      <c r="C380" s="123"/>
      <c r="E380" s="118"/>
      <c r="F380" s="118"/>
      <c r="H380" s="124"/>
    </row>
    <row r="381" spans="2:8" ht="12.75" customHeight="1">
      <c r="B381" s="122"/>
      <c r="C381" s="123"/>
      <c r="E381" s="118"/>
      <c r="F381" s="118"/>
      <c r="H381" s="124"/>
    </row>
    <row r="382" spans="2:8" ht="12.75" customHeight="1">
      <c r="B382" s="122"/>
      <c r="C382" s="123"/>
      <c r="E382" s="118"/>
      <c r="F382" s="118"/>
      <c r="H382" s="124"/>
    </row>
  </sheetData>
  <mergeCells count="5">
    <mergeCell ref="E2:F2"/>
    <mergeCell ref="H2:I2"/>
    <mergeCell ref="J2:P2"/>
    <mergeCell ref="J3:P3"/>
    <mergeCell ref="J4:P4"/>
  </mergeCells>
  <conditionalFormatting sqref="E37:F37 E42:F42 E47:F382">
    <cfRule type="expression" dxfId="253" priority="25" stopIfTrue="1">
      <formula>ISBLANK(E37)</formula>
    </cfRule>
  </conditionalFormatting>
  <conditionalFormatting sqref="D33:D382">
    <cfRule type="expression" dxfId="252" priority="26" stopIfTrue="1">
      <formula>E33&gt;F33</formula>
    </cfRule>
  </conditionalFormatting>
  <conditionalFormatting sqref="G33:G382">
    <cfRule type="expression" dxfId="251" priority="27" stopIfTrue="1">
      <formula>F33&gt;E33</formula>
    </cfRule>
  </conditionalFormatting>
  <conditionalFormatting sqref="E3:F3">
    <cfRule type="expression" dxfId="250" priority="22" stopIfTrue="1">
      <formula>ISBLANK(E3)</formula>
    </cfRule>
  </conditionalFormatting>
  <conditionalFormatting sqref="D3:D28">
    <cfRule type="expression" dxfId="249" priority="23" stopIfTrue="1">
      <formula>E3&gt;F3</formula>
    </cfRule>
  </conditionalFormatting>
  <conditionalFormatting sqref="G3:G28">
    <cfRule type="expression" dxfId="248" priority="24" stopIfTrue="1">
      <formula>F3&gt;E3</formula>
    </cfRule>
  </conditionalFormatting>
  <conditionalFormatting sqref="D29:D32">
    <cfRule type="expression" dxfId="247" priority="21" stopIfTrue="1">
      <formula>E29&gt;F29</formula>
    </cfRule>
  </conditionalFormatting>
  <conditionalFormatting sqref="G29:G32">
    <cfRule type="expression" dxfId="246" priority="20" stopIfTrue="1">
      <formula>F29&gt;E29</formula>
    </cfRule>
  </conditionalFormatting>
  <conditionalFormatting sqref="E7:F7 E12:F12 E17:F17 E22:F22 E27:F27 E32:F32">
    <cfRule type="expression" dxfId="245" priority="19" stopIfTrue="1">
      <formula>ISBLANK(E7)</formula>
    </cfRule>
  </conditionalFormatting>
  <conditionalFormatting sqref="E4:F6">
    <cfRule type="expression" dxfId="244" priority="17" stopIfTrue="1">
      <formula>ISBLANK(E4)</formula>
    </cfRule>
  </conditionalFormatting>
  <conditionalFormatting sqref="E8:F8">
    <cfRule type="expression" dxfId="243" priority="16" stopIfTrue="1">
      <formula>ISBLANK(E8)</formula>
    </cfRule>
  </conditionalFormatting>
  <conditionalFormatting sqref="E9:F11">
    <cfRule type="expression" dxfId="242" priority="15" stopIfTrue="1">
      <formula>ISBLANK(E9)</formula>
    </cfRule>
  </conditionalFormatting>
  <conditionalFormatting sqref="E13:F13">
    <cfRule type="expression" dxfId="241" priority="14" stopIfTrue="1">
      <formula>ISBLANK(E13)</formula>
    </cfRule>
  </conditionalFormatting>
  <conditionalFormatting sqref="E14:F16">
    <cfRule type="expression" dxfId="240" priority="13" stopIfTrue="1">
      <formula>ISBLANK(E14)</formula>
    </cfRule>
  </conditionalFormatting>
  <conditionalFormatting sqref="E18:F18">
    <cfRule type="expression" dxfId="239" priority="12" stopIfTrue="1">
      <formula>ISBLANK(E18)</formula>
    </cfRule>
  </conditionalFormatting>
  <conditionalFormatting sqref="E19:F21">
    <cfRule type="expression" dxfId="238" priority="11" stopIfTrue="1">
      <formula>ISBLANK(E19)</formula>
    </cfRule>
  </conditionalFormatting>
  <conditionalFormatting sqref="E23:F23">
    <cfRule type="expression" dxfId="237" priority="10" stopIfTrue="1">
      <formula>ISBLANK(E23)</formula>
    </cfRule>
  </conditionalFormatting>
  <conditionalFormatting sqref="E24:F26">
    <cfRule type="expression" dxfId="236" priority="9" stopIfTrue="1">
      <formula>ISBLANK(E24)</formula>
    </cfRule>
  </conditionalFormatting>
  <conditionalFormatting sqref="E28:F28">
    <cfRule type="expression" dxfId="235" priority="8" stopIfTrue="1">
      <formula>ISBLANK(E28)</formula>
    </cfRule>
  </conditionalFormatting>
  <conditionalFormatting sqref="E29:F31">
    <cfRule type="expression" dxfId="234" priority="7" stopIfTrue="1">
      <formula>ISBLANK(E29)</formula>
    </cfRule>
  </conditionalFormatting>
  <conditionalFormatting sqref="E33:F33">
    <cfRule type="expression" dxfId="233" priority="6" stopIfTrue="1">
      <formula>ISBLANK(E33)</formula>
    </cfRule>
  </conditionalFormatting>
  <conditionalFormatting sqref="E34:F36">
    <cfRule type="expression" dxfId="232" priority="5" stopIfTrue="1">
      <formula>ISBLANK(E34)</formula>
    </cfRule>
  </conditionalFormatting>
  <conditionalFormatting sqref="E38:F38">
    <cfRule type="expression" dxfId="231" priority="4" stopIfTrue="1">
      <formula>ISBLANK(E38)</formula>
    </cfRule>
  </conditionalFormatting>
  <conditionalFormatting sqref="E39:F41">
    <cfRule type="expression" dxfId="230" priority="3" stopIfTrue="1">
      <formula>ISBLANK(E39)</formula>
    </cfRule>
  </conditionalFormatting>
  <conditionalFormatting sqref="E43:F43">
    <cfRule type="expression" dxfId="229" priority="2" stopIfTrue="1">
      <formula>ISBLANK(E43)</formula>
    </cfRule>
  </conditionalFormatting>
  <conditionalFormatting sqref="E44:F46">
    <cfRule type="expression" dxfId="228" priority="1" stopIfTrue="1">
      <formula>ISBLANK(E44)</formula>
    </cfRule>
  </conditionalFormatting>
  <hyperlinks>
    <hyperlink ref="J2:P2" location="'DAY 1-2 PTS'!A1" display="Puan Durumuna Dön"/>
    <hyperlink ref="J3:P3" location="'DAY 1-2 FIX'!A1" display="Fikstüre Dön"/>
    <hyperlink ref="J4:P4" location="GROUPS!A1" display="Gruplara Dön"/>
  </hyperlinks>
  <printOptions horizontalCentered="1"/>
  <pageMargins left="0.31" right="0.33" top="0.83" bottom="0.75" header="0.5" footer="0.36"/>
  <pageSetup paperSize="9" scale="85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0"/>
  <sheetViews>
    <sheetView showGridLines="0" workbookViewId="0">
      <selection activeCell="L10" sqref="L10"/>
    </sheetView>
  </sheetViews>
  <sheetFormatPr defaultColWidth="9.125" defaultRowHeight="10.5"/>
  <cols>
    <col min="1" max="1" width="4" style="128" customWidth="1"/>
    <col min="2" max="2" width="6.875" style="128" customWidth="1"/>
    <col min="3" max="3" width="19.5" style="128" bestFit="1" customWidth="1"/>
    <col min="4" max="6" width="4.625" style="128" customWidth="1"/>
    <col min="7" max="7" width="4.625" style="129" customWidth="1"/>
    <col min="8" max="33" width="4.625" style="128" customWidth="1"/>
    <col min="34" max="16384" width="9.125" style="128"/>
  </cols>
  <sheetData>
    <row r="2" spans="2:27" ht="21.75" customHeight="1">
      <c r="B2" s="125" t="s">
        <v>35</v>
      </c>
      <c r="C2" s="126"/>
      <c r="D2" s="126"/>
      <c r="E2" s="126"/>
      <c r="F2" s="126"/>
      <c r="G2" s="127"/>
      <c r="H2" s="126"/>
      <c r="I2" s="126"/>
      <c r="J2" s="126"/>
      <c r="K2" s="126"/>
      <c r="L2" s="322" t="s">
        <v>36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2:27" ht="11.25" thickBot="1"/>
    <row r="4" spans="2:27" s="130" customFormat="1" ht="12.75" customHeight="1" thickBot="1">
      <c r="B4" s="325" t="s">
        <v>37</v>
      </c>
      <c r="C4" s="317" t="s">
        <v>38</v>
      </c>
      <c r="D4" s="317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  <c r="J4" s="317" t="s">
        <v>17</v>
      </c>
      <c r="K4" s="317" t="s">
        <v>39</v>
      </c>
      <c r="L4" s="319" t="s">
        <v>40</v>
      </c>
      <c r="M4" s="320"/>
      <c r="N4" s="320"/>
      <c r="O4" s="320"/>
      <c r="P4" s="320"/>
      <c r="Q4" s="320"/>
      <c r="R4" s="320"/>
      <c r="S4" s="321"/>
      <c r="T4" s="319" t="s">
        <v>41</v>
      </c>
      <c r="U4" s="320"/>
      <c r="V4" s="320"/>
      <c r="W4" s="320"/>
      <c r="X4" s="320"/>
      <c r="Y4" s="320"/>
      <c r="Z4" s="320"/>
      <c r="AA4" s="321"/>
    </row>
    <row r="5" spans="2:27" s="132" customFormat="1" ht="13.5" customHeight="1" thickBot="1">
      <c r="B5" s="326"/>
      <c r="C5" s="318"/>
      <c r="D5" s="318"/>
      <c r="E5" s="318"/>
      <c r="F5" s="318"/>
      <c r="G5" s="318"/>
      <c r="H5" s="318"/>
      <c r="I5" s="318"/>
      <c r="J5" s="318"/>
      <c r="K5" s="318"/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39</v>
      </c>
      <c r="T5" s="131" t="s">
        <v>11</v>
      </c>
      <c r="U5" s="131" t="s">
        <v>12</v>
      </c>
      <c r="V5" s="131" t="s">
        <v>13</v>
      </c>
      <c r="W5" s="131" t="s">
        <v>14</v>
      </c>
      <c r="X5" s="131" t="s">
        <v>15</v>
      </c>
      <c r="Y5" s="131" t="s">
        <v>16</v>
      </c>
      <c r="Z5" s="131" t="s">
        <v>17</v>
      </c>
      <c r="AA5" s="131" t="s">
        <v>39</v>
      </c>
    </row>
    <row r="6" spans="2:27">
      <c r="B6" s="132">
        <v>1</v>
      </c>
      <c r="C6" s="130" t="str">
        <f>IF(B6&lt;&gt;"",VLOOKUP(B6,Setting!B$4:AC$27,2,FALSE),"")</f>
        <v>AZ ALKMAAR (NED)</v>
      </c>
      <c r="D6" s="133">
        <f>IF($B6&lt;&gt;"",VLOOKUP($C6,Setting!$C$4:$AC$27,COLUMN(),FALSE),"")</f>
        <v>4</v>
      </c>
      <c r="E6" s="133">
        <f>IF($B6&lt;&gt;"",VLOOKUP($C6,Setting!$C$4:$AC$27,COLUMN(),FALSE),"")</f>
        <v>3</v>
      </c>
      <c r="F6" s="133">
        <f>IF($B6&lt;&gt;"",VLOOKUP($C6,Setting!$C$4:$AC$27,COLUMN(),FALSE),"")</f>
        <v>1</v>
      </c>
      <c r="G6" s="133">
        <f>IF($B6&lt;&gt;"",VLOOKUP($C6,Setting!$C$4:$AC$27,COLUMN(),FALSE),"")</f>
        <v>0</v>
      </c>
      <c r="H6" s="133">
        <f>IF($B6&lt;&gt;"",VLOOKUP($C6,Setting!$C$4:$AC$27,COLUMN(),FALSE),"")</f>
        <v>5</v>
      </c>
      <c r="I6" s="133">
        <f>IF($B6&lt;&gt;"",VLOOKUP($C6,Setting!$C$4:$AC$27,COLUMN(),FALSE),"")</f>
        <v>0</v>
      </c>
      <c r="J6" s="133">
        <f>IF($B6&lt;&gt;"",VLOOKUP($C6,Setting!$C$4:$AC$27,COLUMN(),FALSE),"")</f>
        <v>5</v>
      </c>
      <c r="K6" s="134">
        <f>IF($B6&lt;&gt;"",VLOOKUP($C6,Setting!$C$4:$AC$27,COLUMN(),FALSE),"")</f>
        <v>10</v>
      </c>
      <c r="L6" s="133">
        <f>IF($B6&lt;&gt;"",VLOOKUP($C6,Setting!$C$4:$AC$27,COLUMN(),FALSE),"")</f>
        <v>2</v>
      </c>
      <c r="M6" s="133">
        <f>IF($B6&lt;&gt;"",VLOOKUP($C6,Setting!$C$4:$AC$27,COLUMN(),FALSE),"")</f>
        <v>2</v>
      </c>
      <c r="N6" s="133">
        <f>IF($B6&lt;&gt;"",VLOOKUP($C6,Setting!$C$4:$AC$27,COLUMN(),FALSE),"")</f>
        <v>0</v>
      </c>
      <c r="O6" s="133">
        <f>IF($B6&lt;&gt;"",VLOOKUP($C6,Setting!$C$4:$AC$27,COLUMN(),FALSE),"")</f>
        <v>0</v>
      </c>
      <c r="P6" s="133">
        <f>IF($B6&lt;&gt;"",VLOOKUP($C6,Setting!$C$4:$AC$27,COLUMN(),FALSE),"")</f>
        <v>4</v>
      </c>
      <c r="Q6" s="133">
        <f>IF($B6&lt;&gt;"",VLOOKUP($C6,Setting!$C$4:$AC$27,COLUMN(),FALSE),"")</f>
        <v>0</v>
      </c>
      <c r="R6" s="133">
        <f>IF($B6&lt;&gt;"",VLOOKUP($C6,Setting!$C$4:$AC$27,COLUMN(),FALSE),"")</f>
        <v>4</v>
      </c>
      <c r="S6" s="133">
        <f>IF($B6&lt;&gt;"",VLOOKUP($C6,Setting!$C$4:$AC$27,COLUMN(),FALSE),"")</f>
        <v>6</v>
      </c>
      <c r="T6" s="133">
        <f>IF($B6&lt;&gt;"",VLOOKUP($C6,Setting!$C$4:$AC$27,COLUMN(),FALSE),"")</f>
        <v>2</v>
      </c>
      <c r="U6" s="133">
        <f>IF($B6&lt;&gt;"",VLOOKUP($C6,Setting!$C$4:$AC$27,COLUMN(),FALSE),"")</f>
        <v>1</v>
      </c>
      <c r="V6" s="133">
        <f>IF($B6&lt;&gt;"",VLOOKUP($C6,Setting!$C$4:$AC$27,COLUMN(),FALSE),"")</f>
        <v>1</v>
      </c>
      <c r="W6" s="133">
        <f>IF($B6&lt;&gt;"",VLOOKUP($C6,Setting!$C$4:$AC$27,COLUMN(),FALSE),"")</f>
        <v>0</v>
      </c>
      <c r="X6" s="133">
        <f>IF($B6&lt;&gt;"",VLOOKUP($C6,Setting!$C$4:$AC$27,COLUMN(),FALSE),"")</f>
        <v>1</v>
      </c>
      <c r="Y6" s="133">
        <f>IF($B6&lt;&gt;"",VLOOKUP($C6,Setting!$C$4:$AC$27,COLUMN(),FALSE),"")</f>
        <v>0</v>
      </c>
      <c r="Z6" s="133">
        <f>IF($B6&lt;&gt;"",VLOOKUP($C6,Setting!$C$4:$AC$27,COLUMN(),FALSE),"")</f>
        <v>1</v>
      </c>
      <c r="AA6" s="133">
        <f>IF($B6&lt;&gt;"",VLOOKUP($C6,Setting!$C$4:$AC$27,COLUMN(),FALSE),"")</f>
        <v>4</v>
      </c>
    </row>
    <row r="7" spans="2:27">
      <c r="B7" s="132">
        <f>IF(B6&lt;&gt;"",IF(B6='Initial Setup'!$B$2,"",B6+1),"")</f>
        <v>2</v>
      </c>
      <c r="C7" s="130" t="str">
        <f>IF(B7&lt;&gt;"",VLOOKUP(B7,Setting!B$4:AC$27,2,FALSE),"")</f>
        <v>SLASK WROCLAW (POL)</v>
      </c>
      <c r="D7" s="133">
        <f>IF($B7&lt;&gt;"",VLOOKUP($C7,Setting!$C$4:$AC$27,COLUMN(),FALSE),"")</f>
        <v>3</v>
      </c>
      <c r="E7" s="133">
        <f>IF($B7&lt;&gt;"",VLOOKUP($C7,Setting!$C$4:$AC$27,COLUMN(),FALSE),"")</f>
        <v>3</v>
      </c>
      <c r="F7" s="133">
        <f>IF($B7&lt;&gt;"",VLOOKUP($C7,Setting!$C$4:$AC$27,COLUMN(),FALSE),"")</f>
        <v>0</v>
      </c>
      <c r="G7" s="133">
        <f>IF($B7&lt;&gt;"",VLOOKUP($C7,Setting!$C$4:$AC$27,COLUMN(),FALSE),"")</f>
        <v>0</v>
      </c>
      <c r="H7" s="133">
        <f>IF($B7&lt;&gt;"",VLOOKUP($C7,Setting!$C$4:$AC$27,COLUMN(),FALSE),"")</f>
        <v>3</v>
      </c>
      <c r="I7" s="133">
        <f>IF($B7&lt;&gt;"",VLOOKUP($C7,Setting!$C$4:$AC$27,COLUMN(),FALSE),"")</f>
        <v>0</v>
      </c>
      <c r="J7" s="133">
        <f>IF($B7&lt;&gt;"",VLOOKUP($C7,Setting!$C$4:$AC$27,COLUMN(),FALSE),"")</f>
        <v>3</v>
      </c>
      <c r="K7" s="134">
        <f>IF($B7&lt;&gt;"",VLOOKUP($C7,Setting!$C$4:$AC$27,COLUMN(),FALSE),"")</f>
        <v>9</v>
      </c>
      <c r="L7" s="133">
        <f>IF($B7&lt;&gt;"",VLOOKUP($C7,Setting!$C$4:$AC$27,COLUMN(),FALSE),"")</f>
        <v>1</v>
      </c>
      <c r="M7" s="133">
        <f>IF($B7&lt;&gt;"",VLOOKUP($C7,Setting!$C$4:$AC$27,COLUMN(),FALSE),"")</f>
        <v>1</v>
      </c>
      <c r="N7" s="133">
        <f>IF($B7&lt;&gt;"",VLOOKUP($C7,Setting!$C$4:$AC$27,COLUMN(),FALSE),"")</f>
        <v>0</v>
      </c>
      <c r="O7" s="133">
        <f>IF($B7&lt;&gt;"",VLOOKUP($C7,Setting!$C$4:$AC$27,COLUMN(),FALSE),"")</f>
        <v>0</v>
      </c>
      <c r="P7" s="133">
        <f>IF($B7&lt;&gt;"",VLOOKUP($C7,Setting!$C$4:$AC$27,COLUMN(),FALSE),"")</f>
        <v>1</v>
      </c>
      <c r="Q7" s="133">
        <f>IF($B7&lt;&gt;"",VLOOKUP($C7,Setting!$C$4:$AC$27,COLUMN(),FALSE),"")</f>
        <v>0</v>
      </c>
      <c r="R7" s="133">
        <f>IF($B7&lt;&gt;"",VLOOKUP($C7,Setting!$C$4:$AC$27,COLUMN(),FALSE),"")</f>
        <v>1</v>
      </c>
      <c r="S7" s="133">
        <f>IF($B7&lt;&gt;"",VLOOKUP($C7,Setting!$C$4:$AC$27,COLUMN(),FALSE),"")</f>
        <v>3</v>
      </c>
      <c r="T7" s="133">
        <f>IF($B7&lt;&gt;"",VLOOKUP($C7,Setting!$C$4:$AC$27,COLUMN(),FALSE),"")</f>
        <v>2</v>
      </c>
      <c r="U7" s="133">
        <f>IF($B7&lt;&gt;"",VLOOKUP($C7,Setting!$C$4:$AC$27,COLUMN(),FALSE),"")</f>
        <v>2</v>
      </c>
      <c r="V7" s="133">
        <f>IF($B7&lt;&gt;"",VLOOKUP($C7,Setting!$C$4:$AC$27,COLUMN(),FALSE),"")</f>
        <v>0</v>
      </c>
      <c r="W7" s="133">
        <f>IF($B7&lt;&gt;"",VLOOKUP($C7,Setting!$C$4:$AC$27,COLUMN(),FALSE),"")</f>
        <v>0</v>
      </c>
      <c r="X7" s="133">
        <f>IF($B7&lt;&gt;"",VLOOKUP($C7,Setting!$C$4:$AC$27,COLUMN(),FALSE),"")</f>
        <v>2</v>
      </c>
      <c r="Y7" s="133">
        <f>IF($B7&lt;&gt;"",VLOOKUP($C7,Setting!$C$4:$AC$27,COLUMN(),FALSE),"")</f>
        <v>0</v>
      </c>
      <c r="Z7" s="133">
        <f>IF($B7&lt;&gt;"",VLOOKUP($C7,Setting!$C$4:$AC$27,COLUMN(),FALSE),"")</f>
        <v>2</v>
      </c>
      <c r="AA7" s="133">
        <f>IF($B7&lt;&gt;"",VLOOKUP($C7,Setting!$C$4:$AC$27,COLUMN(),FALSE),"")</f>
        <v>6</v>
      </c>
    </row>
    <row r="8" spans="2:27">
      <c r="B8" s="132">
        <f>IF(B7&lt;&gt;"",IF(B7='Initial Setup'!$B$2,"",B7+1),"")</f>
        <v>3</v>
      </c>
      <c r="C8" s="130" t="str">
        <f>IF(B8&lt;&gt;"",VLOOKUP(B8,Setting!B$4:AC$27,2,FALSE),"")</f>
        <v>CELTIC (SCO)</v>
      </c>
      <c r="D8" s="133">
        <f>IF($B8&lt;&gt;"",VLOOKUP($C8,Setting!$C$4:$AC$27,COLUMN(),FALSE),"")</f>
        <v>4</v>
      </c>
      <c r="E8" s="133">
        <f>IF($B8&lt;&gt;"",VLOOKUP($C8,Setting!$C$4:$AC$27,COLUMN(),FALSE),"")</f>
        <v>1</v>
      </c>
      <c r="F8" s="133">
        <f>IF($B8&lt;&gt;"",VLOOKUP($C8,Setting!$C$4:$AC$27,COLUMN(),FALSE),"")</f>
        <v>3</v>
      </c>
      <c r="G8" s="133">
        <f>IF($B8&lt;&gt;"",VLOOKUP($C8,Setting!$C$4:$AC$27,COLUMN(),FALSE),"")</f>
        <v>0</v>
      </c>
      <c r="H8" s="133">
        <f>IF($B8&lt;&gt;"",VLOOKUP($C8,Setting!$C$4:$AC$27,COLUMN(),FALSE),"")</f>
        <v>2</v>
      </c>
      <c r="I8" s="133">
        <f>IF($B8&lt;&gt;"",VLOOKUP($C8,Setting!$C$4:$AC$27,COLUMN(),FALSE),"")</f>
        <v>1</v>
      </c>
      <c r="J8" s="133">
        <f>IF($B8&lt;&gt;"",VLOOKUP($C8,Setting!$C$4:$AC$27,COLUMN(),FALSE),"")</f>
        <v>1</v>
      </c>
      <c r="K8" s="134">
        <f>IF($B8&lt;&gt;"",VLOOKUP($C8,Setting!$C$4:$AC$27,COLUMN(),FALSE),"")</f>
        <v>6</v>
      </c>
      <c r="L8" s="133">
        <f>IF($B8&lt;&gt;"",VLOOKUP($C8,Setting!$C$4:$AC$27,COLUMN(),FALSE),"")</f>
        <v>2</v>
      </c>
      <c r="M8" s="133">
        <f>IF($B8&lt;&gt;"",VLOOKUP($C8,Setting!$C$4:$AC$27,COLUMN(),FALSE),"")</f>
        <v>0</v>
      </c>
      <c r="N8" s="133">
        <f>IF($B8&lt;&gt;"",VLOOKUP($C8,Setting!$C$4:$AC$27,COLUMN(),FALSE),"")</f>
        <v>2</v>
      </c>
      <c r="O8" s="133">
        <f>IF($B8&lt;&gt;"",VLOOKUP($C8,Setting!$C$4:$AC$27,COLUMN(),FALSE),"")</f>
        <v>0</v>
      </c>
      <c r="P8" s="133">
        <f>IF($B8&lt;&gt;"",VLOOKUP($C8,Setting!$C$4:$AC$27,COLUMN(),FALSE),"")</f>
        <v>1</v>
      </c>
      <c r="Q8" s="133">
        <f>IF($B8&lt;&gt;"",VLOOKUP($C8,Setting!$C$4:$AC$27,COLUMN(),FALSE),"")</f>
        <v>1</v>
      </c>
      <c r="R8" s="133">
        <f>IF($B8&lt;&gt;"",VLOOKUP($C8,Setting!$C$4:$AC$27,COLUMN(),FALSE),"")</f>
        <v>0</v>
      </c>
      <c r="S8" s="133">
        <f>IF($B8&lt;&gt;"",VLOOKUP($C8,Setting!$C$4:$AC$27,COLUMN(),FALSE),"")</f>
        <v>2</v>
      </c>
      <c r="T8" s="133">
        <f>IF($B8&lt;&gt;"",VLOOKUP($C8,Setting!$C$4:$AC$27,COLUMN(),FALSE),"")</f>
        <v>2</v>
      </c>
      <c r="U8" s="133">
        <f>IF($B8&lt;&gt;"",VLOOKUP($C8,Setting!$C$4:$AC$27,COLUMN(),FALSE),"")</f>
        <v>1</v>
      </c>
      <c r="V8" s="133">
        <f>IF($B8&lt;&gt;"",VLOOKUP($C8,Setting!$C$4:$AC$27,COLUMN(),FALSE),"")</f>
        <v>1</v>
      </c>
      <c r="W8" s="133">
        <f>IF($B8&lt;&gt;"",VLOOKUP($C8,Setting!$C$4:$AC$27,COLUMN(),FALSE),"")</f>
        <v>0</v>
      </c>
      <c r="X8" s="133">
        <f>IF($B8&lt;&gt;"",VLOOKUP($C8,Setting!$C$4:$AC$27,COLUMN(),FALSE),"")</f>
        <v>1</v>
      </c>
      <c r="Y8" s="133">
        <f>IF($B8&lt;&gt;"",VLOOKUP($C8,Setting!$C$4:$AC$27,COLUMN(),FALSE),"")</f>
        <v>0</v>
      </c>
      <c r="Z8" s="133">
        <f>IF($B8&lt;&gt;"",VLOOKUP($C8,Setting!$C$4:$AC$27,COLUMN(),FALSE),"")</f>
        <v>1</v>
      </c>
      <c r="AA8" s="133">
        <f>IF($B8&lt;&gt;"",VLOOKUP($C8,Setting!$C$4:$AC$27,COLUMN(),FALSE),"")</f>
        <v>4</v>
      </c>
    </row>
    <row r="9" spans="2:27">
      <c r="B9" s="132">
        <f>IF(B8&lt;&gt;"",IF(B8='Initial Setup'!$B$2,"",B8+1),"")</f>
        <v>4</v>
      </c>
      <c r="C9" s="130" t="str">
        <f>IF(B9&lt;&gt;"",VLOOKUP(B9,Setting!B$4:AC$27,2,FALSE),"")</f>
        <v>LOSC LILLE (FRA)</v>
      </c>
      <c r="D9" s="133">
        <f>IF($B9&lt;&gt;"",VLOOKUP($C9,Setting!$C$4:$AC$27,COLUMN(),FALSE),"")</f>
        <v>3</v>
      </c>
      <c r="E9" s="133">
        <f>IF($B9&lt;&gt;"",VLOOKUP($C9,Setting!$C$4:$AC$27,COLUMN(),FALSE),"")</f>
        <v>1</v>
      </c>
      <c r="F9" s="133">
        <f>IF($B9&lt;&gt;"",VLOOKUP($C9,Setting!$C$4:$AC$27,COLUMN(),FALSE),"")</f>
        <v>2</v>
      </c>
      <c r="G9" s="133">
        <f>IF($B9&lt;&gt;"",VLOOKUP($C9,Setting!$C$4:$AC$27,COLUMN(),FALSE),"")</f>
        <v>0</v>
      </c>
      <c r="H9" s="133">
        <f>IF($B9&lt;&gt;"",VLOOKUP($C9,Setting!$C$4:$AC$27,COLUMN(),FALSE),"")</f>
        <v>1</v>
      </c>
      <c r="I9" s="133">
        <f>IF($B9&lt;&gt;"",VLOOKUP($C9,Setting!$C$4:$AC$27,COLUMN(),FALSE),"")</f>
        <v>0</v>
      </c>
      <c r="J9" s="133">
        <f>IF($B9&lt;&gt;"",VLOOKUP($C9,Setting!$C$4:$AC$27,COLUMN(),FALSE),"")</f>
        <v>1</v>
      </c>
      <c r="K9" s="134">
        <f>IF($B9&lt;&gt;"",VLOOKUP($C9,Setting!$C$4:$AC$27,COLUMN(),FALSE),"")</f>
        <v>5</v>
      </c>
      <c r="L9" s="133">
        <f>IF($B9&lt;&gt;"",VLOOKUP($C9,Setting!$C$4:$AC$27,COLUMN(),FALSE),"")</f>
        <v>2</v>
      </c>
      <c r="M9" s="133">
        <f>IF($B9&lt;&gt;"",VLOOKUP($C9,Setting!$C$4:$AC$27,COLUMN(),FALSE),"")</f>
        <v>1</v>
      </c>
      <c r="N9" s="133">
        <f>IF($B9&lt;&gt;"",VLOOKUP($C9,Setting!$C$4:$AC$27,COLUMN(),FALSE),"")</f>
        <v>1</v>
      </c>
      <c r="O9" s="133">
        <f>IF($B9&lt;&gt;"",VLOOKUP($C9,Setting!$C$4:$AC$27,COLUMN(),FALSE),"")</f>
        <v>0</v>
      </c>
      <c r="P9" s="133">
        <f>IF($B9&lt;&gt;"",VLOOKUP($C9,Setting!$C$4:$AC$27,COLUMN(),FALSE),"")</f>
        <v>1</v>
      </c>
      <c r="Q9" s="133">
        <f>IF($B9&lt;&gt;"",VLOOKUP($C9,Setting!$C$4:$AC$27,COLUMN(),FALSE),"")</f>
        <v>0</v>
      </c>
      <c r="R9" s="133">
        <f>IF($B9&lt;&gt;"",VLOOKUP($C9,Setting!$C$4:$AC$27,COLUMN(),FALSE),"")</f>
        <v>1</v>
      </c>
      <c r="S9" s="133">
        <f>IF($B9&lt;&gt;"",VLOOKUP($C9,Setting!$C$4:$AC$27,COLUMN(),FALSE),"")</f>
        <v>4</v>
      </c>
      <c r="T9" s="133">
        <f>IF($B9&lt;&gt;"",VLOOKUP($C9,Setting!$C$4:$AC$27,COLUMN(),FALSE),"")</f>
        <v>1</v>
      </c>
      <c r="U9" s="133">
        <f>IF($B9&lt;&gt;"",VLOOKUP($C9,Setting!$C$4:$AC$27,COLUMN(),FALSE),"")</f>
        <v>0</v>
      </c>
      <c r="V9" s="133">
        <f>IF($B9&lt;&gt;"",VLOOKUP($C9,Setting!$C$4:$AC$27,COLUMN(),FALSE),"")</f>
        <v>1</v>
      </c>
      <c r="W9" s="133">
        <f>IF($B9&lt;&gt;"",VLOOKUP($C9,Setting!$C$4:$AC$27,COLUMN(),FALSE),"")</f>
        <v>0</v>
      </c>
      <c r="X9" s="133">
        <f>IF($B9&lt;&gt;"",VLOOKUP($C9,Setting!$C$4:$AC$27,COLUMN(),FALSE),"")</f>
        <v>0</v>
      </c>
      <c r="Y9" s="133">
        <f>IF($B9&lt;&gt;"",VLOOKUP($C9,Setting!$C$4:$AC$27,COLUMN(),FALSE),"")</f>
        <v>0</v>
      </c>
      <c r="Z9" s="133">
        <f>IF($B9&lt;&gt;"",VLOOKUP($C9,Setting!$C$4:$AC$27,COLUMN(),FALSE),"")</f>
        <v>0</v>
      </c>
      <c r="AA9" s="133">
        <f>IF($B9&lt;&gt;"",VLOOKUP($C9,Setting!$C$4:$AC$27,COLUMN(),FALSE),"")</f>
        <v>1</v>
      </c>
    </row>
    <row r="10" spans="2:27">
      <c r="B10" s="132">
        <f>IF(B9&lt;&gt;"",IF(B9='Initial Setup'!$B$2,"",B9+1),"")</f>
        <v>5</v>
      </c>
      <c r="C10" s="130" t="str">
        <f>IF(B10&lt;&gt;"",VLOOKUP(B10,Setting!B$4:AC$27,2,FALSE),"")</f>
        <v>SIGMA OLOMOUC (CZE)</v>
      </c>
      <c r="D10" s="133">
        <f>IF($B10&lt;&gt;"",VLOOKUP($C10,Setting!$C$4:$AC$27,COLUMN(),FALSE),"")</f>
        <v>3</v>
      </c>
      <c r="E10" s="133">
        <f>IF($B10&lt;&gt;"",VLOOKUP($C10,Setting!$C$4:$AC$27,COLUMN(),FALSE),"")</f>
        <v>1</v>
      </c>
      <c r="F10" s="133">
        <f>IF($B10&lt;&gt;"",VLOOKUP($C10,Setting!$C$4:$AC$27,COLUMN(),FALSE),"")</f>
        <v>2</v>
      </c>
      <c r="G10" s="133">
        <f>IF($B10&lt;&gt;"",VLOOKUP($C10,Setting!$C$4:$AC$27,COLUMN(),FALSE),"")</f>
        <v>0</v>
      </c>
      <c r="H10" s="133">
        <f>IF($B10&lt;&gt;"",VLOOKUP($C10,Setting!$C$4:$AC$27,COLUMN(),FALSE),"")</f>
        <v>1</v>
      </c>
      <c r="I10" s="133">
        <f>IF($B10&lt;&gt;"",VLOOKUP($C10,Setting!$C$4:$AC$27,COLUMN(),FALSE),"")</f>
        <v>0</v>
      </c>
      <c r="J10" s="133">
        <f>IF($B10&lt;&gt;"",VLOOKUP($C10,Setting!$C$4:$AC$27,COLUMN(),FALSE),"")</f>
        <v>1</v>
      </c>
      <c r="K10" s="134">
        <f>IF($B10&lt;&gt;"",VLOOKUP($C10,Setting!$C$4:$AC$27,COLUMN(),FALSE),"")</f>
        <v>5</v>
      </c>
      <c r="L10" s="133">
        <f>IF($B10&lt;&gt;"",VLOOKUP($C10,Setting!$C$4:$AC$27,COLUMN(),FALSE),"")</f>
        <v>2</v>
      </c>
      <c r="M10" s="133">
        <f>IF($B10&lt;&gt;"",VLOOKUP($C10,Setting!$C$4:$AC$27,COLUMN(),FALSE),"")</f>
        <v>1</v>
      </c>
      <c r="N10" s="133">
        <f>IF($B10&lt;&gt;"",VLOOKUP($C10,Setting!$C$4:$AC$27,COLUMN(),FALSE),"")</f>
        <v>1</v>
      </c>
      <c r="O10" s="133">
        <f>IF($B10&lt;&gt;"",VLOOKUP($C10,Setting!$C$4:$AC$27,COLUMN(),FALSE),"")</f>
        <v>0</v>
      </c>
      <c r="P10" s="133">
        <f>IF($B10&lt;&gt;"",VLOOKUP($C10,Setting!$C$4:$AC$27,COLUMN(),FALSE),"")</f>
        <v>1</v>
      </c>
      <c r="Q10" s="133">
        <f>IF($B10&lt;&gt;"",VLOOKUP($C10,Setting!$C$4:$AC$27,COLUMN(),FALSE),"")</f>
        <v>0</v>
      </c>
      <c r="R10" s="133">
        <f>IF($B10&lt;&gt;"",VLOOKUP($C10,Setting!$C$4:$AC$27,COLUMN(),FALSE),"")</f>
        <v>1</v>
      </c>
      <c r="S10" s="133">
        <f>IF($B10&lt;&gt;"",VLOOKUP($C10,Setting!$C$4:$AC$27,COLUMN(),FALSE),"")</f>
        <v>4</v>
      </c>
      <c r="T10" s="133">
        <f>IF($B10&lt;&gt;"",VLOOKUP($C10,Setting!$C$4:$AC$27,COLUMN(),FALSE),"")</f>
        <v>1</v>
      </c>
      <c r="U10" s="133">
        <f>IF($B10&lt;&gt;"",VLOOKUP($C10,Setting!$C$4:$AC$27,COLUMN(),FALSE),"")</f>
        <v>0</v>
      </c>
      <c r="V10" s="133">
        <f>IF($B10&lt;&gt;"",VLOOKUP($C10,Setting!$C$4:$AC$27,COLUMN(),FALSE),"")</f>
        <v>1</v>
      </c>
      <c r="W10" s="133">
        <f>IF($B10&lt;&gt;"",VLOOKUP($C10,Setting!$C$4:$AC$27,COLUMN(),FALSE),"")</f>
        <v>0</v>
      </c>
      <c r="X10" s="133">
        <f>IF($B10&lt;&gt;"",VLOOKUP($C10,Setting!$C$4:$AC$27,COLUMN(),FALSE),"")</f>
        <v>0</v>
      </c>
      <c r="Y10" s="133">
        <f>IF($B10&lt;&gt;"",VLOOKUP($C10,Setting!$C$4:$AC$27,COLUMN(),FALSE),"")</f>
        <v>0</v>
      </c>
      <c r="Z10" s="133">
        <f>IF($B10&lt;&gt;"",VLOOKUP($C10,Setting!$C$4:$AC$27,COLUMN(),FALSE),"")</f>
        <v>0</v>
      </c>
      <c r="AA10" s="133">
        <f>IF($B10&lt;&gt;"",VLOOKUP($C10,Setting!$C$4:$AC$27,COLUMN(),FALSE),"")</f>
        <v>1</v>
      </c>
    </row>
    <row r="11" spans="2:27">
      <c r="B11" s="132">
        <f>IF(B10&lt;&gt;"",IF(B10='Initial Setup'!$B$2,"",B10+1),"")</f>
        <v>6</v>
      </c>
      <c r="C11" s="130" t="str">
        <f>IF(B11&lt;&gt;"",VLOOKUP(B11,Setting!B$4:AC$27,2,FALSE),"")</f>
        <v>NEFTÇİ PFK (AZE)</v>
      </c>
      <c r="D11" s="133">
        <f>IF($B11&lt;&gt;"",VLOOKUP($C11,Setting!$C$4:$AC$27,COLUMN(),FALSE),"")</f>
        <v>3</v>
      </c>
      <c r="E11" s="133">
        <f>IF($B11&lt;&gt;"",VLOOKUP($C11,Setting!$C$4:$AC$27,COLUMN(),FALSE),"")</f>
        <v>1</v>
      </c>
      <c r="F11" s="133">
        <f>IF($B11&lt;&gt;"",VLOOKUP($C11,Setting!$C$4:$AC$27,COLUMN(),FALSE),"")</f>
        <v>0</v>
      </c>
      <c r="G11" s="133">
        <f>IF($B11&lt;&gt;"",VLOOKUP($C11,Setting!$C$4:$AC$27,COLUMN(),FALSE),"")</f>
        <v>2</v>
      </c>
      <c r="H11" s="133">
        <f>IF($B11&lt;&gt;"",VLOOKUP($C11,Setting!$C$4:$AC$27,COLUMN(),FALSE),"")</f>
        <v>3</v>
      </c>
      <c r="I11" s="133">
        <f>IF($B11&lt;&gt;"",VLOOKUP($C11,Setting!$C$4:$AC$27,COLUMN(),FALSE),"")</f>
        <v>2</v>
      </c>
      <c r="J11" s="133">
        <f>IF($B11&lt;&gt;"",VLOOKUP($C11,Setting!$C$4:$AC$27,COLUMN(),FALSE),"")</f>
        <v>1</v>
      </c>
      <c r="K11" s="134">
        <f>IF($B11&lt;&gt;"",VLOOKUP($C11,Setting!$C$4:$AC$27,COLUMN(),FALSE),"")</f>
        <v>3</v>
      </c>
      <c r="L11" s="133">
        <f>IF($B11&lt;&gt;"",VLOOKUP($C11,Setting!$C$4:$AC$27,COLUMN(),FALSE),"")</f>
        <v>1</v>
      </c>
      <c r="M11" s="133">
        <f>IF($B11&lt;&gt;"",VLOOKUP($C11,Setting!$C$4:$AC$27,COLUMN(),FALSE),"")</f>
        <v>0</v>
      </c>
      <c r="N11" s="133">
        <f>IF($B11&lt;&gt;"",VLOOKUP($C11,Setting!$C$4:$AC$27,COLUMN(),FALSE),"")</f>
        <v>0</v>
      </c>
      <c r="O11" s="133">
        <f>IF($B11&lt;&gt;"",VLOOKUP($C11,Setting!$C$4:$AC$27,COLUMN(),FALSE),"")</f>
        <v>1</v>
      </c>
      <c r="P11" s="133">
        <f>IF($B11&lt;&gt;"",VLOOKUP($C11,Setting!$C$4:$AC$27,COLUMN(),FALSE),"")</f>
        <v>0</v>
      </c>
      <c r="Q11" s="133">
        <f>IF($B11&lt;&gt;"",VLOOKUP($C11,Setting!$C$4:$AC$27,COLUMN(),FALSE),"")</f>
        <v>1</v>
      </c>
      <c r="R11" s="133">
        <f>IF($B11&lt;&gt;"",VLOOKUP($C11,Setting!$C$4:$AC$27,COLUMN(),FALSE),"")</f>
        <v>-1</v>
      </c>
      <c r="S11" s="133">
        <f>IF($B11&lt;&gt;"",VLOOKUP($C11,Setting!$C$4:$AC$27,COLUMN(),FALSE),"")</f>
        <v>0</v>
      </c>
      <c r="T11" s="133">
        <f>IF($B11&lt;&gt;"",VLOOKUP($C11,Setting!$C$4:$AC$27,COLUMN(),FALSE),"")</f>
        <v>2</v>
      </c>
      <c r="U11" s="133">
        <f>IF($B11&lt;&gt;"",VLOOKUP($C11,Setting!$C$4:$AC$27,COLUMN(),FALSE),"")</f>
        <v>1</v>
      </c>
      <c r="V11" s="133">
        <f>IF($B11&lt;&gt;"",VLOOKUP($C11,Setting!$C$4:$AC$27,COLUMN(),FALSE),"")</f>
        <v>0</v>
      </c>
      <c r="W11" s="133">
        <f>IF($B11&lt;&gt;"",VLOOKUP($C11,Setting!$C$4:$AC$27,COLUMN(),FALSE),"")</f>
        <v>1</v>
      </c>
      <c r="X11" s="133">
        <f>IF($B11&lt;&gt;"",VLOOKUP($C11,Setting!$C$4:$AC$27,COLUMN(),FALSE),"")</f>
        <v>3</v>
      </c>
      <c r="Y11" s="133">
        <f>IF($B11&lt;&gt;"",VLOOKUP($C11,Setting!$C$4:$AC$27,COLUMN(),FALSE),"")</f>
        <v>1</v>
      </c>
      <c r="Z11" s="133">
        <f>IF($B11&lt;&gt;"",VLOOKUP($C11,Setting!$C$4:$AC$27,COLUMN(),FALSE),"")</f>
        <v>2</v>
      </c>
      <c r="AA11" s="133">
        <f>IF($B11&lt;&gt;"",VLOOKUP($C11,Setting!$C$4:$AC$27,COLUMN(),FALSE),"")</f>
        <v>3</v>
      </c>
    </row>
    <row r="12" spans="2:27">
      <c r="B12" s="132">
        <f>IF(B11&lt;&gt;"",IF(B11='Initial Setup'!$B$2,"",B11+1),"")</f>
        <v>7</v>
      </c>
      <c r="C12" s="130" t="str">
        <f>IF(B12&lt;&gt;"",VLOOKUP(B12,Setting!B$4:AC$27,2,FALSE),"")</f>
        <v>ANDERLECHT (BEL)</v>
      </c>
      <c r="D12" s="133">
        <f>IF($B12&lt;&gt;"",VLOOKUP($C12,Setting!$C$4:$AC$27,COLUMN(),FALSE),"")</f>
        <v>4</v>
      </c>
      <c r="E12" s="133">
        <f>IF($B12&lt;&gt;"",VLOOKUP($C12,Setting!$C$4:$AC$27,COLUMN(),FALSE),"")</f>
        <v>0</v>
      </c>
      <c r="F12" s="133">
        <f>IF($B12&lt;&gt;"",VLOOKUP($C12,Setting!$C$4:$AC$27,COLUMN(),FALSE),"")</f>
        <v>3</v>
      </c>
      <c r="G12" s="133">
        <f>IF($B12&lt;&gt;"",VLOOKUP($C12,Setting!$C$4:$AC$27,COLUMN(),FALSE),"")</f>
        <v>1</v>
      </c>
      <c r="H12" s="133">
        <f>IF($B12&lt;&gt;"",VLOOKUP($C12,Setting!$C$4:$AC$27,COLUMN(),FALSE),"")</f>
        <v>0</v>
      </c>
      <c r="I12" s="133">
        <f>IF($B12&lt;&gt;"",VLOOKUP($C12,Setting!$C$4:$AC$27,COLUMN(),FALSE),"")</f>
        <v>1</v>
      </c>
      <c r="J12" s="133">
        <f>IF($B12&lt;&gt;"",VLOOKUP($C12,Setting!$C$4:$AC$27,COLUMN(),FALSE),"")</f>
        <v>-1</v>
      </c>
      <c r="K12" s="134">
        <f>IF($B12&lt;&gt;"",VLOOKUP($C12,Setting!$C$4:$AC$27,COLUMN(),FALSE),"")</f>
        <v>3</v>
      </c>
      <c r="L12" s="133">
        <f>IF($B12&lt;&gt;"",VLOOKUP($C12,Setting!$C$4:$AC$27,COLUMN(),FALSE),"")</f>
        <v>2</v>
      </c>
      <c r="M12" s="133">
        <f>IF($B12&lt;&gt;"",VLOOKUP($C12,Setting!$C$4:$AC$27,COLUMN(),FALSE),"")</f>
        <v>0</v>
      </c>
      <c r="N12" s="133">
        <f>IF($B12&lt;&gt;"",VLOOKUP($C12,Setting!$C$4:$AC$27,COLUMN(),FALSE),"")</f>
        <v>2</v>
      </c>
      <c r="O12" s="133">
        <f>IF($B12&lt;&gt;"",VLOOKUP($C12,Setting!$C$4:$AC$27,COLUMN(),FALSE),"")</f>
        <v>0</v>
      </c>
      <c r="P12" s="133">
        <f>IF($B12&lt;&gt;"",VLOOKUP($C12,Setting!$C$4:$AC$27,COLUMN(),FALSE),"")</f>
        <v>0</v>
      </c>
      <c r="Q12" s="133">
        <f>IF($B12&lt;&gt;"",VLOOKUP($C12,Setting!$C$4:$AC$27,COLUMN(),FALSE),"")</f>
        <v>0</v>
      </c>
      <c r="R12" s="133">
        <f>IF($B12&lt;&gt;"",VLOOKUP($C12,Setting!$C$4:$AC$27,COLUMN(),FALSE),"")</f>
        <v>0</v>
      </c>
      <c r="S12" s="133">
        <f>IF($B12&lt;&gt;"",VLOOKUP($C12,Setting!$C$4:$AC$27,COLUMN(),FALSE),"")</f>
        <v>2</v>
      </c>
      <c r="T12" s="133">
        <f>IF($B12&lt;&gt;"",VLOOKUP($C12,Setting!$C$4:$AC$27,COLUMN(),FALSE),"")</f>
        <v>2</v>
      </c>
      <c r="U12" s="133">
        <f>IF($B12&lt;&gt;"",VLOOKUP($C12,Setting!$C$4:$AC$27,COLUMN(),FALSE),"")</f>
        <v>0</v>
      </c>
      <c r="V12" s="133">
        <f>IF($B12&lt;&gt;"",VLOOKUP($C12,Setting!$C$4:$AC$27,COLUMN(),FALSE),"")</f>
        <v>1</v>
      </c>
      <c r="W12" s="133">
        <f>IF($B12&lt;&gt;"",VLOOKUP($C12,Setting!$C$4:$AC$27,COLUMN(),FALSE),"")</f>
        <v>1</v>
      </c>
      <c r="X12" s="133">
        <f>IF($B12&lt;&gt;"",VLOOKUP($C12,Setting!$C$4:$AC$27,COLUMN(),FALSE),"")</f>
        <v>0</v>
      </c>
      <c r="Y12" s="133">
        <f>IF($B12&lt;&gt;"",VLOOKUP($C12,Setting!$C$4:$AC$27,COLUMN(),FALSE),"")</f>
        <v>1</v>
      </c>
      <c r="Z12" s="133">
        <f>IF($B12&lt;&gt;"",VLOOKUP($C12,Setting!$C$4:$AC$27,COLUMN(),FALSE),"")</f>
        <v>-1</v>
      </c>
      <c r="AA12" s="133">
        <f>IF($B12&lt;&gt;"",VLOOKUP($C12,Setting!$C$4:$AC$27,COLUMN(),FALSE),"")</f>
        <v>1</v>
      </c>
    </row>
    <row r="13" spans="2:27">
      <c r="B13" s="132">
        <f>IF(B12&lt;&gt;"",IF(B12='Initial Setup'!$B$2,"",B12+1),"")</f>
        <v>8</v>
      </c>
      <c r="C13" s="130" t="str">
        <f>IF(B13&lt;&gt;"",VLOOKUP(B13,Setting!B$4:AC$27,2,FALSE),"")</f>
        <v>KONYASPOR (TUR)</v>
      </c>
      <c r="D13" s="133">
        <f>IF($B13&lt;&gt;"",VLOOKUP($C13,Setting!$C$4:$AC$27,COLUMN(),FALSE),"")</f>
        <v>4</v>
      </c>
      <c r="E13" s="133">
        <f>IF($B13&lt;&gt;"",VLOOKUP($C13,Setting!$C$4:$AC$27,COLUMN(),FALSE),"")</f>
        <v>0</v>
      </c>
      <c r="F13" s="133">
        <f>IF($B13&lt;&gt;"",VLOOKUP($C13,Setting!$C$4:$AC$27,COLUMN(),FALSE),"")</f>
        <v>1</v>
      </c>
      <c r="G13" s="133">
        <f>IF($B13&lt;&gt;"",VLOOKUP($C13,Setting!$C$4:$AC$27,COLUMN(),FALSE),"")</f>
        <v>3</v>
      </c>
      <c r="H13" s="133">
        <f>IF($B13&lt;&gt;"",VLOOKUP($C13,Setting!$C$4:$AC$27,COLUMN(),FALSE),"")</f>
        <v>1</v>
      </c>
      <c r="I13" s="133">
        <f>IF($B13&lt;&gt;"",VLOOKUP($C13,Setting!$C$4:$AC$27,COLUMN(),FALSE),"")</f>
        <v>6</v>
      </c>
      <c r="J13" s="133">
        <f>IF($B13&lt;&gt;"",VLOOKUP($C13,Setting!$C$4:$AC$27,COLUMN(),FALSE),"")</f>
        <v>-5</v>
      </c>
      <c r="K13" s="134">
        <f>IF($B13&lt;&gt;"",VLOOKUP($C13,Setting!$C$4:$AC$27,COLUMN(),FALSE),"")</f>
        <v>1</v>
      </c>
      <c r="L13" s="133">
        <f>IF($B13&lt;&gt;"",VLOOKUP($C13,Setting!$C$4:$AC$27,COLUMN(),FALSE),"")</f>
        <v>2</v>
      </c>
      <c r="M13" s="133">
        <f>IF($B13&lt;&gt;"",VLOOKUP($C13,Setting!$C$4:$AC$27,COLUMN(),FALSE),"")</f>
        <v>0</v>
      </c>
      <c r="N13" s="133">
        <f>IF($B13&lt;&gt;"",VLOOKUP($C13,Setting!$C$4:$AC$27,COLUMN(),FALSE),"")</f>
        <v>0</v>
      </c>
      <c r="O13" s="133">
        <f>IF($B13&lt;&gt;"",VLOOKUP($C13,Setting!$C$4:$AC$27,COLUMN(),FALSE),"")</f>
        <v>2</v>
      </c>
      <c r="P13" s="133">
        <f>IF($B13&lt;&gt;"",VLOOKUP($C13,Setting!$C$4:$AC$27,COLUMN(),FALSE),"")</f>
        <v>0</v>
      </c>
      <c r="Q13" s="133">
        <f>IF($B13&lt;&gt;"",VLOOKUP($C13,Setting!$C$4:$AC$27,COLUMN(),FALSE),"")</f>
        <v>4</v>
      </c>
      <c r="R13" s="133">
        <f>IF($B13&lt;&gt;"",VLOOKUP($C13,Setting!$C$4:$AC$27,COLUMN(),FALSE),"")</f>
        <v>-4</v>
      </c>
      <c r="S13" s="133">
        <f>IF($B13&lt;&gt;"",VLOOKUP($C13,Setting!$C$4:$AC$27,COLUMN(),FALSE),"")</f>
        <v>0</v>
      </c>
      <c r="T13" s="133">
        <f>IF($B13&lt;&gt;"",VLOOKUP($C13,Setting!$C$4:$AC$27,COLUMN(),FALSE),"")</f>
        <v>2</v>
      </c>
      <c r="U13" s="133">
        <f>IF($B13&lt;&gt;"",VLOOKUP($C13,Setting!$C$4:$AC$27,COLUMN(),FALSE),"")</f>
        <v>0</v>
      </c>
      <c r="V13" s="133">
        <f>IF($B13&lt;&gt;"",VLOOKUP($C13,Setting!$C$4:$AC$27,COLUMN(),FALSE),"")</f>
        <v>1</v>
      </c>
      <c r="W13" s="133">
        <f>IF($B13&lt;&gt;"",VLOOKUP($C13,Setting!$C$4:$AC$27,COLUMN(),FALSE),"")</f>
        <v>1</v>
      </c>
      <c r="X13" s="133">
        <f>IF($B13&lt;&gt;"",VLOOKUP($C13,Setting!$C$4:$AC$27,COLUMN(),FALSE),"")</f>
        <v>1</v>
      </c>
      <c r="Y13" s="133">
        <f>IF($B13&lt;&gt;"",VLOOKUP($C13,Setting!$C$4:$AC$27,COLUMN(),FALSE),"")</f>
        <v>2</v>
      </c>
      <c r="Z13" s="133">
        <f>IF($B13&lt;&gt;"",VLOOKUP($C13,Setting!$C$4:$AC$27,COLUMN(),FALSE),"")</f>
        <v>-1</v>
      </c>
      <c r="AA13" s="133">
        <f>IF($B13&lt;&gt;"",VLOOKUP($C13,Setting!$C$4:$AC$27,COLUMN(),FALSE),"")</f>
        <v>1</v>
      </c>
    </row>
    <row r="14" spans="2:27">
      <c r="B14" s="132">
        <f>IF(B13&lt;&gt;"",IF(B13='Initial Setup'!$B$2,"",B13+1),"")</f>
        <v>9</v>
      </c>
      <c r="C14" s="130" t="str">
        <f>IF(B14&lt;&gt;"",VLOOKUP(B14,Setting!B$4:AC$27,2,FALSE),"")</f>
        <v>BURSASPOR (TUR)</v>
      </c>
      <c r="D14" s="133">
        <f>IF($B14&lt;&gt;"",VLOOKUP($C14,Setting!$C$4:$AC$27,COLUMN(),FALSE),"")</f>
        <v>4</v>
      </c>
      <c r="E14" s="133">
        <f>IF($B14&lt;&gt;"",VLOOKUP($C14,Setting!$C$4:$AC$27,COLUMN(),FALSE),"")</f>
        <v>0</v>
      </c>
      <c r="F14" s="133">
        <f>IF($B14&lt;&gt;"",VLOOKUP($C14,Setting!$C$4:$AC$27,COLUMN(),FALSE),"")</f>
        <v>0</v>
      </c>
      <c r="G14" s="133">
        <f>IF($B14&lt;&gt;"",VLOOKUP($C14,Setting!$C$4:$AC$27,COLUMN(),FALSE),"")</f>
        <v>4</v>
      </c>
      <c r="H14" s="133">
        <f>IF($B14&lt;&gt;"",VLOOKUP($C14,Setting!$C$4:$AC$27,COLUMN(),FALSE),"")</f>
        <v>0</v>
      </c>
      <c r="I14" s="133">
        <f>IF($B14&lt;&gt;"",VLOOKUP($C14,Setting!$C$4:$AC$27,COLUMN(),FALSE),"")</f>
        <v>6</v>
      </c>
      <c r="J14" s="133">
        <f>IF($B14&lt;&gt;"",VLOOKUP($C14,Setting!$C$4:$AC$27,COLUMN(),FALSE),"")</f>
        <v>-6</v>
      </c>
      <c r="K14" s="134">
        <f>IF($B14&lt;&gt;"",VLOOKUP($C14,Setting!$C$4:$AC$27,COLUMN(),FALSE),"")</f>
        <v>0</v>
      </c>
      <c r="L14" s="133">
        <f>IF($B14&lt;&gt;"",VLOOKUP($C14,Setting!$C$4:$AC$27,COLUMN(),FALSE),"")</f>
        <v>2</v>
      </c>
      <c r="M14" s="133">
        <f>IF($B14&lt;&gt;"",VLOOKUP($C14,Setting!$C$4:$AC$27,COLUMN(),FALSE),"")</f>
        <v>0</v>
      </c>
      <c r="N14" s="133">
        <f>IF($B14&lt;&gt;"",VLOOKUP($C14,Setting!$C$4:$AC$27,COLUMN(),FALSE),"")</f>
        <v>0</v>
      </c>
      <c r="O14" s="133">
        <f>IF($B14&lt;&gt;"",VLOOKUP($C14,Setting!$C$4:$AC$27,COLUMN(),FALSE),"")</f>
        <v>2</v>
      </c>
      <c r="P14" s="133">
        <f>IF($B14&lt;&gt;"",VLOOKUP($C14,Setting!$C$4:$AC$27,COLUMN(),FALSE),"")</f>
        <v>0</v>
      </c>
      <c r="Q14" s="133">
        <f>IF($B14&lt;&gt;"",VLOOKUP($C14,Setting!$C$4:$AC$27,COLUMN(),FALSE),"")</f>
        <v>2</v>
      </c>
      <c r="R14" s="133">
        <f>IF($B14&lt;&gt;"",VLOOKUP($C14,Setting!$C$4:$AC$27,COLUMN(),FALSE),"")</f>
        <v>-2</v>
      </c>
      <c r="S14" s="133">
        <f>IF($B14&lt;&gt;"",VLOOKUP($C14,Setting!$C$4:$AC$27,COLUMN(),FALSE),"")</f>
        <v>0</v>
      </c>
      <c r="T14" s="133">
        <f>IF($B14&lt;&gt;"",VLOOKUP($C14,Setting!$C$4:$AC$27,COLUMN(),FALSE),"")</f>
        <v>2</v>
      </c>
      <c r="U14" s="133">
        <f>IF($B14&lt;&gt;"",VLOOKUP($C14,Setting!$C$4:$AC$27,COLUMN(),FALSE),"")</f>
        <v>0</v>
      </c>
      <c r="V14" s="133">
        <f>IF($B14&lt;&gt;"",VLOOKUP($C14,Setting!$C$4:$AC$27,COLUMN(),FALSE),"")</f>
        <v>0</v>
      </c>
      <c r="W14" s="133">
        <f>IF($B14&lt;&gt;"",VLOOKUP($C14,Setting!$C$4:$AC$27,COLUMN(),FALSE),"")</f>
        <v>2</v>
      </c>
      <c r="X14" s="133">
        <f>IF($B14&lt;&gt;"",VLOOKUP($C14,Setting!$C$4:$AC$27,COLUMN(),FALSE),"")</f>
        <v>0</v>
      </c>
      <c r="Y14" s="133">
        <f>IF($B14&lt;&gt;"",VLOOKUP($C14,Setting!$C$4:$AC$27,COLUMN(),FALSE),"")</f>
        <v>4</v>
      </c>
      <c r="Z14" s="133">
        <f>IF($B14&lt;&gt;"",VLOOKUP($C14,Setting!$C$4:$AC$27,COLUMN(),FALSE),"")</f>
        <v>-4</v>
      </c>
      <c r="AA14" s="133">
        <f>IF($B14&lt;&gt;"",VLOOKUP($C14,Setting!$C$4:$AC$27,COLUMN(),FALSE),"")</f>
        <v>0</v>
      </c>
    </row>
    <row r="15" spans="2:27">
      <c r="B15" s="132" t="str">
        <f>IF(B14&lt;&gt;"",IF(B14='Initial Setup'!$B$2,"",B14+1),"")</f>
        <v/>
      </c>
      <c r="C15" s="130" t="str">
        <f>IF(B15&lt;&gt;"",VLOOKUP(B15,Setting!B$4:AC$27,2,FALSE),"")</f>
        <v/>
      </c>
      <c r="D15" s="133" t="str">
        <f>IF($B15&lt;&gt;"",VLOOKUP($C15,Setting!$C$4:$AC$27,COLUMN(),FALSE),"")</f>
        <v/>
      </c>
      <c r="E15" s="133" t="str">
        <f>IF($B15&lt;&gt;"",VLOOKUP($C15,Setting!$C$4:$AC$27,COLUMN(),FALSE),"")</f>
        <v/>
      </c>
      <c r="F15" s="133" t="str">
        <f>IF($B15&lt;&gt;"",VLOOKUP($C15,Setting!$C$4:$AC$27,COLUMN(),FALSE),"")</f>
        <v/>
      </c>
      <c r="G15" s="133" t="str">
        <f>IF($B15&lt;&gt;"",VLOOKUP($C15,Setting!$C$4:$AC$27,COLUMN(),FALSE),"")</f>
        <v/>
      </c>
      <c r="H15" s="133" t="str">
        <f>IF($B15&lt;&gt;"",VLOOKUP($C15,Setting!$C$4:$AC$27,COLUMN(),FALSE),"")</f>
        <v/>
      </c>
      <c r="I15" s="133" t="str">
        <f>IF($B15&lt;&gt;"",VLOOKUP($C15,Setting!$C$4:$AC$27,COLUMN(),FALSE),"")</f>
        <v/>
      </c>
      <c r="J15" s="133" t="str">
        <f>IF($B15&lt;&gt;"",VLOOKUP($C15,Setting!$C$4:$AC$27,COLUMN(),FALSE),"")</f>
        <v/>
      </c>
      <c r="K15" s="134" t="str">
        <f>IF($B15&lt;&gt;"",VLOOKUP($C15,Setting!$C$4:$AC$27,COLUMN(),FALSE),"")</f>
        <v/>
      </c>
      <c r="L15" s="133" t="str">
        <f>IF($B15&lt;&gt;"",VLOOKUP($C15,Setting!$C$4:$AC$27,COLUMN(),FALSE),"")</f>
        <v/>
      </c>
      <c r="M15" s="133" t="str">
        <f>IF($B15&lt;&gt;"",VLOOKUP($C15,Setting!$C$4:$AC$27,COLUMN(),FALSE),"")</f>
        <v/>
      </c>
      <c r="N15" s="133" t="str">
        <f>IF($B15&lt;&gt;"",VLOOKUP($C15,Setting!$C$4:$AC$27,COLUMN(),FALSE),"")</f>
        <v/>
      </c>
      <c r="O15" s="133" t="str">
        <f>IF($B15&lt;&gt;"",VLOOKUP($C15,Setting!$C$4:$AC$27,COLUMN(),FALSE),"")</f>
        <v/>
      </c>
      <c r="P15" s="133" t="str">
        <f>IF($B15&lt;&gt;"",VLOOKUP($C15,Setting!$C$4:$AC$27,COLUMN(),FALSE),"")</f>
        <v/>
      </c>
      <c r="Q15" s="133" t="str">
        <f>IF($B15&lt;&gt;"",VLOOKUP($C15,Setting!$C$4:$AC$27,COLUMN(),FALSE),"")</f>
        <v/>
      </c>
      <c r="R15" s="133" t="str">
        <f>IF($B15&lt;&gt;"",VLOOKUP($C15,Setting!$C$4:$AC$27,COLUMN(),FALSE),"")</f>
        <v/>
      </c>
      <c r="S15" s="133" t="str">
        <f>IF($B15&lt;&gt;"",VLOOKUP($C15,Setting!$C$4:$AC$27,COLUMN(),FALSE),"")</f>
        <v/>
      </c>
      <c r="T15" s="133" t="str">
        <f>IF($B15&lt;&gt;"",VLOOKUP($C15,Setting!$C$4:$AC$27,COLUMN(),FALSE),"")</f>
        <v/>
      </c>
      <c r="U15" s="133" t="str">
        <f>IF($B15&lt;&gt;"",VLOOKUP($C15,Setting!$C$4:$AC$27,COLUMN(),FALSE),"")</f>
        <v/>
      </c>
      <c r="V15" s="133" t="str">
        <f>IF($B15&lt;&gt;"",VLOOKUP($C15,Setting!$C$4:$AC$27,COLUMN(),FALSE),"")</f>
        <v/>
      </c>
      <c r="W15" s="133" t="str">
        <f>IF($B15&lt;&gt;"",VLOOKUP($C15,Setting!$C$4:$AC$27,COLUMN(),FALSE),"")</f>
        <v/>
      </c>
      <c r="X15" s="133" t="str">
        <f>IF($B15&lt;&gt;"",VLOOKUP($C15,Setting!$C$4:$AC$27,COLUMN(),FALSE),"")</f>
        <v/>
      </c>
      <c r="Y15" s="133" t="str">
        <f>IF($B15&lt;&gt;"",VLOOKUP($C15,Setting!$C$4:$AC$27,COLUMN(),FALSE),"")</f>
        <v/>
      </c>
      <c r="Z15" s="133" t="str">
        <f>IF($B15&lt;&gt;"",VLOOKUP($C15,Setting!$C$4:$AC$27,COLUMN(),FALSE),"")</f>
        <v/>
      </c>
      <c r="AA15" s="133" t="str">
        <f>IF($B15&lt;&gt;"",VLOOKUP($C15,Setting!$C$4:$AC$27,COLUMN(),FALSE),"")</f>
        <v/>
      </c>
    </row>
    <row r="16" spans="2:27">
      <c r="B16" s="132" t="str">
        <f>IF(B15&lt;&gt;"",IF(B15='Initial Setup'!$B$2,"",B15+1),"")</f>
        <v/>
      </c>
      <c r="C16" s="130" t="str">
        <f>IF(B16&lt;&gt;"",VLOOKUP(B16,Setting!B$4:AC$27,2,FALSE),"")</f>
        <v/>
      </c>
      <c r="D16" s="133" t="str">
        <f>IF($B16&lt;&gt;"",VLOOKUP($C16,Setting!$C$4:$AC$27,COLUMN(),FALSE),"")</f>
        <v/>
      </c>
      <c r="E16" s="133" t="str">
        <f>IF($B16&lt;&gt;"",VLOOKUP($C16,Setting!$C$4:$AC$27,COLUMN(),FALSE),"")</f>
        <v/>
      </c>
      <c r="F16" s="133" t="str">
        <f>IF($B16&lt;&gt;"",VLOOKUP($C16,Setting!$C$4:$AC$27,COLUMN(),FALSE),"")</f>
        <v/>
      </c>
      <c r="G16" s="133" t="str">
        <f>IF($B16&lt;&gt;"",VLOOKUP($C16,Setting!$C$4:$AC$27,COLUMN(),FALSE),"")</f>
        <v/>
      </c>
      <c r="H16" s="133" t="str">
        <f>IF($B16&lt;&gt;"",VLOOKUP($C16,Setting!$C$4:$AC$27,COLUMN(),FALSE),"")</f>
        <v/>
      </c>
      <c r="I16" s="133" t="str">
        <f>IF($B16&lt;&gt;"",VLOOKUP($C16,Setting!$C$4:$AC$27,COLUMN(),FALSE),"")</f>
        <v/>
      </c>
      <c r="J16" s="133" t="str">
        <f>IF($B16&lt;&gt;"",VLOOKUP($C16,Setting!$C$4:$AC$27,COLUMN(),FALSE),"")</f>
        <v/>
      </c>
      <c r="K16" s="134" t="str">
        <f>IF($B16&lt;&gt;"",VLOOKUP($C16,Setting!$C$4:$AC$27,COLUMN(),FALSE),"")</f>
        <v/>
      </c>
      <c r="L16" s="133" t="str">
        <f>IF($B16&lt;&gt;"",VLOOKUP($C16,Setting!$C$4:$AC$27,COLUMN(),FALSE),"")</f>
        <v/>
      </c>
      <c r="M16" s="133" t="str">
        <f>IF($B16&lt;&gt;"",VLOOKUP($C16,Setting!$C$4:$AC$27,COLUMN(),FALSE),"")</f>
        <v/>
      </c>
      <c r="N16" s="133" t="str">
        <f>IF($B16&lt;&gt;"",VLOOKUP($C16,Setting!$C$4:$AC$27,COLUMN(),FALSE),"")</f>
        <v/>
      </c>
      <c r="O16" s="133" t="str">
        <f>IF($B16&lt;&gt;"",VLOOKUP($C16,Setting!$C$4:$AC$27,COLUMN(),FALSE),"")</f>
        <v/>
      </c>
      <c r="P16" s="133" t="str">
        <f>IF($B16&lt;&gt;"",VLOOKUP($C16,Setting!$C$4:$AC$27,COLUMN(),FALSE),"")</f>
        <v/>
      </c>
      <c r="Q16" s="133" t="str">
        <f>IF($B16&lt;&gt;"",VLOOKUP($C16,Setting!$C$4:$AC$27,COLUMN(),FALSE),"")</f>
        <v/>
      </c>
      <c r="R16" s="133" t="str">
        <f>IF($B16&lt;&gt;"",VLOOKUP($C16,Setting!$C$4:$AC$27,COLUMN(),FALSE),"")</f>
        <v/>
      </c>
      <c r="S16" s="133" t="str">
        <f>IF($B16&lt;&gt;"",VLOOKUP($C16,Setting!$C$4:$AC$27,COLUMN(),FALSE),"")</f>
        <v/>
      </c>
      <c r="T16" s="133" t="str">
        <f>IF($B16&lt;&gt;"",VLOOKUP($C16,Setting!$C$4:$AC$27,COLUMN(),FALSE),"")</f>
        <v/>
      </c>
      <c r="U16" s="133" t="str">
        <f>IF($B16&lt;&gt;"",VLOOKUP($C16,Setting!$C$4:$AC$27,COLUMN(),FALSE),"")</f>
        <v/>
      </c>
      <c r="V16" s="133" t="str">
        <f>IF($B16&lt;&gt;"",VLOOKUP($C16,Setting!$C$4:$AC$27,COLUMN(),FALSE),"")</f>
        <v/>
      </c>
      <c r="W16" s="133" t="str">
        <f>IF($B16&lt;&gt;"",VLOOKUP($C16,Setting!$C$4:$AC$27,COLUMN(),FALSE),"")</f>
        <v/>
      </c>
      <c r="X16" s="133" t="str">
        <f>IF($B16&lt;&gt;"",VLOOKUP($C16,Setting!$C$4:$AC$27,COLUMN(),FALSE),"")</f>
        <v/>
      </c>
      <c r="Y16" s="133" t="str">
        <f>IF($B16&lt;&gt;"",VLOOKUP($C16,Setting!$C$4:$AC$27,COLUMN(),FALSE),"")</f>
        <v/>
      </c>
      <c r="Z16" s="133" t="str">
        <f>IF($B16&lt;&gt;"",VLOOKUP($C16,Setting!$C$4:$AC$27,COLUMN(),FALSE),"")</f>
        <v/>
      </c>
      <c r="AA16" s="133" t="str">
        <f>IF($B16&lt;&gt;"",VLOOKUP($C16,Setting!$C$4:$AC$27,COLUMN(),FALSE),"")</f>
        <v/>
      </c>
    </row>
    <row r="17" spans="2:27">
      <c r="B17" s="132" t="str">
        <f>IF(B16&lt;&gt;"",IF(B16='Initial Setup'!$B$2,"",B16+1),"")</f>
        <v/>
      </c>
      <c r="C17" s="130" t="str">
        <f>IF(B17&lt;&gt;"",VLOOKUP(B17,Setting!B$4:AC$27,2,FALSE),"")</f>
        <v/>
      </c>
      <c r="D17" s="133" t="str">
        <f>IF($B17&lt;&gt;"",VLOOKUP($C17,Setting!$C$4:$AC$27,COLUMN(),FALSE),"")</f>
        <v/>
      </c>
      <c r="E17" s="133" t="str">
        <f>IF($B17&lt;&gt;"",VLOOKUP($C17,Setting!$C$4:$AC$27,COLUMN(),FALSE),"")</f>
        <v/>
      </c>
      <c r="F17" s="133" t="str">
        <f>IF($B17&lt;&gt;"",VLOOKUP($C17,Setting!$C$4:$AC$27,COLUMN(),FALSE),"")</f>
        <v/>
      </c>
      <c r="G17" s="133" t="str">
        <f>IF($B17&lt;&gt;"",VLOOKUP($C17,Setting!$C$4:$AC$27,COLUMN(),FALSE),"")</f>
        <v/>
      </c>
      <c r="H17" s="133" t="str">
        <f>IF($B17&lt;&gt;"",VLOOKUP($C17,Setting!$C$4:$AC$27,COLUMN(),FALSE),"")</f>
        <v/>
      </c>
      <c r="I17" s="133" t="str">
        <f>IF($B17&lt;&gt;"",VLOOKUP($C17,Setting!$C$4:$AC$27,COLUMN(),FALSE),"")</f>
        <v/>
      </c>
      <c r="J17" s="133" t="str">
        <f>IF($B17&lt;&gt;"",VLOOKUP($C17,Setting!$C$4:$AC$27,COLUMN(),FALSE),"")</f>
        <v/>
      </c>
      <c r="K17" s="134" t="str">
        <f>IF($B17&lt;&gt;"",VLOOKUP($C17,Setting!$C$4:$AC$27,COLUMN(),FALSE),"")</f>
        <v/>
      </c>
      <c r="L17" s="133" t="str">
        <f>IF($B17&lt;&gt;"",VLOOKUP($C17,Setting!$C$4:$AC$27,COLUMN(),FALSE),"")</f>
        <v/>
      </c>
      <c r="M17" s="133" t="str">
        <f>IF($B17&lt;&gt;"",VLOOKUP($C17,Setting!$C$4:$AC$27,COLUMN(),FALSE),"")</f>
        <v/>
      </c>
      <c r="N17" s="133" t="str">
        <f>IF($B17&lt;&gt;"",VLOOKUP($C17,Setting!$C$4:$AC$27,COLUMN(),FALSE),"")</f>
        <v/>
      </c>
      <c r="O17" s="133" t="str">
        <f>IF($B17&lt;&gt;"",VLOOKUP($C17,Setting!$C$4:$AC$27,COLUMN(),FALSE),"")</f>
        <v/>
      </c>
      <c r="P17" s="133" t="str">
        <f>IF($B17&lt;&gt;"",VLOOKUP($C17,Setting!$C$4:$AC$27,COLUMN(),FALSE),"")</f>
        <v/>
      </c>
      <c r="Q17" s="133" t="str">
        <f>IF($B17&lt;&gt;"",VLOOKUP($C17,Setting!$C$4:$AC$27,COLUMN(),FALSE),"")</f>
        <v/>
      </c>
      <c r="R17" s="133" t="str">
        <f>IF($B17&lt;&gt;"",VLOOKUP($C17,Setting!$C$4:$AC$27,COLUMN(),FALSE),"")</f>
        <v/>
      </c>
      <c r="S17" s="133" t="str">
        <f>IF($B17&lt;&gt;"",VLOOKUP($C17,Setting!$C$4:$AC$27,COLUMN(),FALSE),"")</f>
        <v/>
      </c>
      <c r="T17" s="133" t="str">
        <f>IF($B17&lt;&gt;"",VLOOKUP($C17,Setting!$C$4:$AC$27,COLUMN(),FALSE),"")</f>
        <v/>
      </c>
      <c r="U17" s="133" t="str">
        <f>IF($B17&lt;&gt;"",VLOOKUP($C17,Setting!$C$4:$AC$27,COLUMN(),FALSE),"")</f>
        <v/>
      </c>
      <c r="V17" s="133" t="str">
        <f>IF($B17&lt;&gt;"",VLOOKUP($C17,Setting!$C$4:$AC$27,COLUMN(),FALSE),"")</f>
        <v/>
      </c>
      <c r="W17" s="133" t="str">
        <f>IF($B17&lt;&gt;"",VLOOKUP($C17,Setting!$C$4:$AC$27,COLUMN(),FALSE),"")</f>
        <v/>
      </c>
      <c r="X17" s="133" t="str">
        <f>IF($B17&lt;&gt;"",VLOOKUP($C17,Setting!$C$4:$AC$27,COLUMN(),FALSE),"")</f>
        <v/>
      </c>
      <c r="Y17" s="133" t="str">
        <f>IF($B17&lt;&gt;"",VLOOKUP($C17,Setting!$C$4:$AC$27,COLUMN(),FALSE),"")</f>
        <v/>
      </c>
      <c r="Z17" s="133" t="str">
        <f>IF($B17&lt;&gt;"",VLOOKUP($C17,Setting!$C$4:$AC$27,COLUMN(),FALSE),"")</f>
        <v/>
      </c>
      <c r="AA17" s="133" t="str">
        <f>IF($B17&lt;&gt;"",VLOOKUP($C17,Setting!$C$4:$AC$27,COLUMN(),FALSE),"")</f>
        <v/>
      </c>
    </row>
    <row r="18" spans="2:27">
      <c r="B18" s="132" t="str">
        <f>IF(B17&lt;&gt;"",IF(B17='Initial Setup'!$B$2,"",B17+1),"")</f>
        <v/>
      </c>
      <c r="C18" s="130" t="str">
        <f>IF(B18&lt;&gt;"",VLOOKUP(B18,Setting!B$4:AC$27,2,FALSE),"")</f>
        <v/>
      </c>
      <c r="D18" s="133" t="str">
        <f>IF($B18&lt;&gt;"",VLOOKUP($C18,Setting!$C$4:$AC$27,COLUMN(),FALSE),"")</f>
        <v/>
      </c>
      <c r="E18" s="133" t="str">
        <f>IF($B18&lt;&gt;"",VLOOKUP($C18,Setting!$C$4:$AC$27,COLUMN(),FALSE),"")</f>
        <v/>
      </c>
      <c r="F18" s="133" t="str">
        <f>IF($B18&lt;&gt;"",VLOOKUP($C18,Setting!$C$4:$AC$27,COLUMN(),FALSE),"")</f>
        <v/>
      </c>
      <c r="G18" s="133" t="str">
        <f>IF($B18&lt;&gt;"",VLOOKUP($C18,Setting!$C$4:$AC$27,COLUMN(),FALSE),"")</f>
        <v/>
      </c>
      <c r="H18" s="133" t="str">
        <f>IF($B18&lt;&gt;"",VLOOKUP($C18,Setting!$C$4:$AC$27,COLUMN(),FALSE),"")</f>
        <v/>
      </c>
      <c r="I18" s="133" t="str">
        <f>IF($B18&lt;&gt;"",VLOOKUP($C18,Setting!$C$4:$AC$27,COLUMN(),FALSE),"")</f>
        <v/>
      </c>
      <c r="J18" s="133" t="str">
        <f>IF($B18&lt;&gt;"",VLOOKUP($C18,Setting!$C$4:$AC$27,COLUMN(),FALSE),"")</f>
        <v/>
      </c>
      <c r="K18" s="134" t="str">
        <f>IF($B18&lt;&gt;"",VLOOKUP($C18,Setting!$C$4:$AC$27,COLUMN(),FALSE),"")</f>
        <v/>
      </c>
      <c r="L18" s="133" t="str">
        <f>IF($B18&lt;&gt;"",VLOOKUP($C18,Setting!$C$4:$AC$27,COLUMN(),FALSE),"")</f>
        <v/>
      </c>
      <c r="M18" s="133" t="str">
        <f>IF($B18&lt;&gt;"",VLOOKUP($C18,Setting!$C$4:$AC$27,COLUMN(),FALSE),"")</f>
        <v/>
      </c>
      <c r="N18" s="133" t="str">
        <f>IF($B18&lt;&gt;"",VLOOKUP($C18,Setting!$C$4:$AC$27,COLUMN(),FALSE),"")</f>
        <v/>
      </c>
      <c r="O18" s="133" t="str">
        <f>IF($B18&lt;&gt;"",VLOOKUP($C18,Setting!$C$4:$AC$27,COLUMN(),FALSE),"")</f>
        <v/>
      </c>
      <c r="P18" s="133" t="str">
        <f>IF($B18&lt;&gt;"",VLOOKUP($C18,Setting!$C$4:$AC$27,COLUMN(),FALSE),"")</f>
        <v/>
      </c>
      <c r="Q18" s="133" t="str">
        <f>IF($B18&lt;&gt;"",VLOOKUP($C18,Setting!$C$4:$AC$27,COLUMN(),FALSE),"")</f>
        <v/>
      </c>
      <c r="R18" s="133" t="str">
        <f>IF($B18&lt;&gt;"",VLOOKUP($C18,Setting!$C$4:$AC$27,COLUMN(),FALSE),"")</f>
        <v/>
      </c>
      <c r="S18" s="133" t="str">
        <f>IF($B18&lt;&gt;"",VLOOKUP($C18,Setting!$C$4:$AC$27,COLUMN(),FALSE),"")</f>
        <v/>
      </c>
      <c r="T18" s="133" t="str">
        <f>IF($B18&lt;&gt;"",VLOOKUP($C18,Setting!$C$4:$AC$27,COLUMN(),FALSE),"")</f>
        <v/>
      </c>
      <c r="U18" s="133" t="str">
        <f>IF($B18&lt;&gt;"",VLOOKUP($C18,Setting!$C$4:$AC$27,COLUMN(),FALSE),"")</f>
        <v/>
      </c>
      <c r="V18" s="133" t="str">
        <f>IF($B18&lt;&gt;"",VLOOKUP($C18,Setting!$C$4:$AC$27,COLUMN(),FALSE),"")</f>
        <v/>
      </c>
      <c r="W18" s="133" t="str">
        <f>IF($B18&lt;&gt;"",VLOOKUP($C18,Setting!$C$4:$AC$27,COLUMN(),FALSE),"")</f>
        <v/>
      </c>
      <c r="X18" s="133" t="str">
        <f>IF($B18&lt;&gt;"",VLOOKUP($C18,Setting!$C$4:$AC$27,COLUMN(),FALSE),"")</f>
        <v/>
      </c>
      <c r="Y18" s="133" t="str">
        <f>IF($B18&lt;&gt;"",VLOOKUP($C18,Setting!$C$4:$AC$27,COLUMN(),FALSE),"")</f>
        <v/>
      </c>
      <c r="Z18" s="133" t="str">
        <f>IF($B18&lt;&gt;"",VLOOKUP($C18,Setting!$C$4:$AC$27,COLUMN(),FALSE),"")</f>
        <v/>
      </c>
      <c r="AA18" s="133" t="str">
        <f>IF($B18&lt;&gt;"",VLOOKUP($C18,Setting!$C$4:$AC$27,COLUMN(),FALSE),"")</f>
        <v/>
      </c>
    </row>
    <row r="19" spans="2:27">
      <c r="B19" s="132" t="str">
        <f>IF(B18&lt;&gt;"",IF(B18='Initial Setup'!$B$2,"",B18+1),"")</f>
        <v/>
      </c>
      <c r="C19" s="130" t="str">
        <f>IF(B19&lt;&gt;"",VLOOKUP(B19,Setting!B$4:AC$27,2,FALSE),"")</f>
        <v/>
      </c>
      <c r="D19" s="133" t="str">
        <f>IF($B19&lt;&gt;"",VLOOKUP($C19,Setting!$C$4:$AC$27,COLUMN(),FALSE),"")</f>
        <v/>
      </c>
      <c r="E19" s="133" t="str">
        <f>IF($B19&lt;&gt;"",VLOOKUP($C19,Setting!$C$4:$AC$27,COLUMN(),FALSE),"")</f>
        <v/>
      </c>
      <c r="F19" s="133" t="str">
        <f>IF($B19&lt;&gt;"",VLOOKUP($C19,Setting!$C$4:$AC$27,COLUMN(),FALSE),"")</f>
        <v/>
      </c>
      <c r="G19" s="133" t="str">
        <f>IF($B19&lt;&gt;"",VLOOKUP($C19,Setting!$C$4:$AC$27,COLUMN(),FALSE),"")</f>
        <v/>
      </c>
      <c r="H19" s="133" t="str">
        <f>IF($B19&lt;&gt;"",VLOOKUP($C19,Setting!$C$4:$AC$27,COLUMN(),FALSE),"")</f>
        <v/>
      </c>
      <c r="I19" s="133" t="str">
        <f>IF($B19&lt;&gt;"",VLOOKUP($C19,Setting!$C$4:$AC$27,COLUMN(),FALSE),"")</f>
        <v/>
      </c>
      <c r="J19" s="133" t="str">
        <f>IF($B19&lt;&gt;"",VLOOKUP($C19,Setting!$C$4:$AC$27,COLUMN(),FALSE),"")</f>
        <v/>
      </c>
      <c r="K19" s="134" t="str">
        <f>IF($B19&lt;&gt;"",VLOOKUP($C19,Setting!$C$4:$AC$27,COLUMN(),FALSE),"")</f>
        <v/>
      </c>
      <c r="L19" s="133" t="str">
        <f>IF($B19&lt;&gt;"",VLOOKUP($C19,Setting!$C$4:$AC$27,COLUMN(),FALSE),"")</f>
        <v/>
      </c>
      <c r="M19" s="133" t="str">
        <f>IF($B19&lt;&gt;"",VLOOKUP($C19,Setting!$C$4:$AC$27,COLUMN(),FALSE),"")</f>
        <v/>
      </c>
      <c r="N19" s="133" t="str">
        <f>IF($B19&lt;&gt;"",VLOOKUP($C19,Setting!$C$4:$AC$27,COLUMN(),FALSE),"")</f>
        <v/>
      </c>
      <c r="O19" s="133" t="str">
        <f>IF($B19&lt;&gt;"",VLOOKUP($C19,Setting!$C$4:$AC$27,COLUMN(),FALSE),"")</f>
        <v/>
      </c>
      <c r="P19" s="133" t="str">
        <f>IF($B19&lt;&gt;"",VLOOKUP($C19,Setting!$C$4:$AC$27,COLUMN(),FALSE),"")</f>
        <v/>
      </c>
      <c r="Q19" s="133" t="str">
        <f>IF($B19&lt;&gt;"",VLOOKUP($C19,Setting!$C$4:$AC$27,COLUMN(),FALSE),"")</f>
        <v/>
      </c>
      <c r="R19" s="133" t="str">
        <f>IF($B19&lt;&gt;"",VLOOKUP($C19,Setting!$C$4:$AC$27,COLUMN(),FALSE),"")</f>
        <v/>
      </c>
      <c r="S19" s="133" t="str">
        <f>IF($B19&lt;&gt;"",VLOOKUP($C19,Setting!$C$4:$AC$27,COLUMN(),FALSE),"")</f>
        <v/>
      </c>
      <c r="T19" s="133" t="str">
        <f>IF($B19&lt;&gt;"",VLOOKUP($C19,Setting!$C$4:$AC$27,COLUMN(),FALSE),"")</f>
        <v/>
      </c>
      <c r="U19" s="133" t="str">
        <f>IF($B19&lt;&gt;"",VLOOKUP($C19,Setting!$C$4:$AC$27,COLUMN(),FALSE),"")</f>
        <v/>
      </c>
      <c r="V19" s="133" t="str">
        <f>IF($B19&lt;&gt;"",VLOOKUP($C19,Setting!$C$4:$AC$27,COLUMN(),FALSE),"")</f>
        <v/>
      </c>
      <c r="W19" s="133" t="str">
        <f>IF($B19&lt;&gt;"",VLOOKUP($C19,Setting!$C$4:$AC$27,COLUMN(),FALSE),"")</f>
        <v/>
      </c>
      <c r="X19" s="133" t="str">
        <f>IF($B19&lt;&gt;"",VLOOKUP($C19,Setting!$C$4:$AC$27,COLUMN(),FALSE),"")</f>
        <v/>
      </c>
      <c r="Y19" s="133" t="str">
        <f>IF($B19&lt;&gt;"",VLOOKUP($C19,Setting!$C$4:$AC$27,COLUMN(),FALSE),"")</f>
        <v/>
      </c>
      <c r="Z19" s="133" t="str">
        <f>IF($B19&lt;&gt;"",VLOOKUP($C19,Setting!$C$4:$AC$27,COLUMN(),FALSE),"")</f>
        <v/>
      </c>
      <c r="AA19" s="133" t="str">
        <f>IF($B19&lt;&gt;"",VLOOKUP($C19,Setting!$C$4:$AC$27,COLUMN(),FALSE),"")</f>
        <v/>
      </c>
    </row>
    <row r="20" spans="2:27">
      <c r="B20" s="132" t="str">
        <f>IF(B19&lt;&gt;"",IF(B19='Initial Setup'!$B$2,"",B19+1),"")</f>
        <v/>
      </c>
      <c r="C20" s="130" t="str">
        <f>IF(B20&lt;&gt;"",VLOOKUP(B20,Setting!B$4:AC$27,2,FALSE),"")</f>
        <v/>
      </c>
      <c r="D20" s="133" t="str">
        <f>IF($B20&lt;&gt;"",VLOOKUP($C20,Setting!$C$4:$AC$27,COLUMN(),FALSE),"")</f>
        <v/>
      </c>
      <c r="E20" s="133" t="str">
        <f>IF($B20&lt;&gt;"",VLOOKUP($C20,Setting!$C$4:$AC$27,COLUMN(),FALSE),"")</f>
        <v/>
      </c>
      <c r="F20" s="133" t="str">
        <f>IF($B20&lt;&gt;"",VLOOKUP($C20,Setting!$C$4:$AC$27,COLUMN(),FALSE),"")</f>
        <v/>
      </c>
      <c r="G20" s="133" t="str">
        <f>IF($B20&lt;&gt;"",VLOOKUP($C20,Setting!$C$4:$AC$27,COLUMN(),FALSE),"")</f>
        <v/>
      </c>
      <c r="H20" s="133" t="str">
        <f>IF($B20&lt;&gt;"",VLOOKUP($C20,Setting!$C$4:$AC$27,COLUMN(),FALSE),"")</f>
        <v/>
      </c>
      <c r="I20" s="133" t="str">
        <f>IF($B20&lt;&gt;"",VLOOKUP($C20,Setting!$C$4:$AC$27,COLUMN(),FALSE),"")</f>
        <v/>
      </c>
      <c r="J20" s="133" t="str">
        <f>IF($B20&lt;&gt;"",VLOOKUP($C20,Setting!$C$4:$AC$27,COLUMN(),FALSE),"")</f>
        <v/>
      </c>
      <c r="K20" s="134" t="str">
        <f>IF($B20&lt;&gt;"",VLOOKUP($C20,Setting!$C$4:$AC$27,COLUMN(),FALSE),"")</f>
        <v/>
      </c>
      <c r="L20" s="133" t="str">
        <f>IF($B20&lt;&gt;"",VLOOKUP($C20,Setting!$C$4:$AC$27,COLUMN(),FALSE),"")</f>
        <v/>
      </c>
      <c r="M20" s="133" t="str">
        <f>IF($B20&lt;&gt;"",VLOOKUP($C20,Setting!$C$4:$AC$27,COLUMN(),FALSE),"")</f>
        <v/>
      </c>
      <c r="N20" s="133" t="str">
        <f>IF($B20&lt;&gt;"",VLOOKUP($C20,Setting!$C$4:$AC$27,COLUMN(),FALSE),"")</f>
        <v/>
      </c>
      <c r="O20" s="133" t="str">
        <f>IF($B20&lt;&gt;"",VLOOKUP($C20,Setting!$C$4:$AC$27,COLUMN(),FALSE),"")</f>
        <v/>
      </c>
      <c r="P20" s="133" t="str">
        <f>IF($B20&lt;&gt;"",VLOOKUP($C20,Setting!$C$4:$AC$27,COLUMN(),FALSE),"")</f>
        <v/>
      </c>
      <c r="Q20" s="133" t="str">
        <f>IF($B20&lt;&gt;"",VLOOKUP($C20,Setting!$C$4:$AC$27,COLUMN(),FALSE),"")</f>
        <v/>
      </c>
      <c r="R20" s="133" t="str">
        <f>IF($B20&lt;&gt;"",VLOOKUP($C20,Setting!$C$4:$AC$27,COLUMN(),FALSE),"")</f>
        <v/>
      </c>
      <c r="S20" s="133" t="str">
        <f>IF($B20&lt;&gt;"",VLOOKUP($C20,Setting!$C$4:$AC$27,COLUMN(),FALSE),"")</f>
        <v/>
      </c>
      <c r="T20" s="133" t="str">
        <f>IF($B20&lt;&gt;"",VLOOKUP($C20,Setting!$C$4:$AC$27,COLUMN(),FALSE),"")</f>
        <v/>
      </c>
      <c r="U20" s="133" t="str">
        <f>IF($B20&lt;&gt;"",VLOOKUP($C20,Setting!$C$4:$AC$27,COLUMN(),FALSE),"")</f>
        <v/>
      </c>
      <c r="V20" s="133" t="str">
        <f>IF($B20&lt;&gt;"",VLOOKUP($C20,Setting!$C$4:$AC$27,COLUMN(),FALSE),"")</f>
        <v/>
      </c>
      <c r="W20" s="133" t="str">
        <f>IF($B20&lt;&gt;"",VLOOKUP($C20,Setting!$C$4:$AC$27,COLUMN(),FALSE),"")</f>
        <v/>
      </c>
      <c r="X20" s="133" t="str">
        <f>IF($B20&lt;&gt;"",VLOOKUP($C20,Setting!$C$4:$AC$27,COLUMN(),FALSE),"")</f>
        <v/>
      </c>
      <c r="Y20" s="133" t="str">
        <f>IF($B20&lt;&gt;"",VLOOKUP($C20,Setting!$C$4:$AC$27,COLUMN(),FALSE),"")</f>
        <v/>
      </c>
      <c r="Z20" s="133" t="str">
        <f>IF($B20&lt;&gt;"",VLOOKUP($C20,Setting!$C$4:$AC$27,COLUMN(),FALSE),"")</f>
        <v/>
      </c>
      <c r="AA20" s="133" t="str">
        <f>IF($B20&lt;&gt;"",VLOOKUP($C20,Setting!$C$4:$AC$27,COLUMN(),FALSE),"")</f>
        <v/>
      </c>
    </row>
    <row r="21" spans="2:27">
      <c r="B21" s="132" t="str">
        <f>IF(B20&lt;&gt;"",IF(B20='Initial Setup'!$B$2,"",B20+1),"")</f>
        <v/>
      </c>
      <c r="C21" s="130" t="str">
        <f>IF(B21&lt;&gt;"",VLOOKUP(B21,Setting!B$4:AC$27,2,FALSE),"")</f>
        <v/>
      </c>
      <c r="D21" s="133" t="str">
        <f>IF($B21&lt;&gt;"",VLOOKUP($C21,Setting!$C$4:$AC$27,COLUMN(),FALSE),"")</f>
        <v/>
      </c>
      <c r="E21" s="133" t="str">
        <f>IF($B21&lt;&gt;"",VLOOKUP($C21,Setting!$C$4:$AC$27,COLUMN(),FALSE),"")</f>
        <v/>
      </c>
      <c r="F21" s="133" t="str">
        <f>IF($B21&lt;&gt;"",VLOOKUP($C21,Setting!$C$4:$AC$27,COLUMN(),FALSE),"")</f>
        <v/>
      </c>
      <c r="G21" s="133" t="str">
        <f>IF($B21&lt;&gt;"",VLOOKUP($C21,Setting!$C$4:$AC$27,COLUMN(),FALSE),"")</f>
        <v/>
      </c>
      <c r="H21" s="133" t="str">
        <f>IF($B21&lt;&gt;"",VLOOKUP($C21,Setting!$C$4:$AC$27,COLUMN(),FALSE),"")</f>
        <v/>
      </c>
      <c r="I21" s="133" t="str">
        <f>IF($B21&lt;&gt;"",VLOOKUP($C21,Setting!$C$4:$AC$27,COLUMN(),FALSE),"")</f>
        <v/>
      </c>
      <c r="J21" s="133" t="str">
        <f>IF($B21&lt;&gt;"",VLOOKUP($C21,Setting!$C$4:$AC$27,COLUMN(),FALSE),"")</f>
        <v/>
      </c>
      <c r="K21" s="134" t="str">
        <f>IF($B21&lt;&gt;"",VLOOKUP($C21,Setting!$C$4:$AC$27,COLUMN(),FALSE),"")</f>
        <v/>
      </c>
      <c r="L21" s="133" t="str">
        <f>IF($B21&lt;&gt;"",VLOOKUP($C21,Setting!$C$4:$AC$27,COLUMN(),FALSE),"")</f>
        <v/>
      </c>
      <c r="M21" s="133" t="str">
        <f>IF($B21&lt;&gt;"",VLOOKUP($C21,Setting!$C$4:$AC$27,COLUMN(),FALSE),"")</f>
        <v/>
      </c>
      <c r="N21" s="133" t="str">
        <f>IF($B21&lt;&gt;"",VLOOKUP($C21,Setting!$C$4:$AC$27,COLUMN(),FALSE),"")</f>
        <v/>
      </c>
      <c r="O21" s="133" t="str">
        <f>IF($B21&lt;&gt;"",VLOOKUP($C21,Setting!$C$4:$AC$27,COLUMN(),FALSE),"")</f>
        <v/>
      </c>
      <c r="P21" s="133" t="str">
        <f>IF($B21&lt;&gt;"",VLOOKUP($C21,Setting!$C$4:$AC$27,COLUMN(),FALSE),"")</f>
        <v/>
      </c>
      <c r="Q21" s="133" t="str">
        <f>IF($B21&lt;&gt;"",VLOOKUP($C21,Setting!$C$4:$AC$27,COLUMN(),FALSE),"")</f>
        <v/>
      </c>
      <c r="R21" s="133" t="str">
        <f>IF($B21&lt;&gt;"",VLOOKUP($C21,Setting!$C$4:$AC$27,COLUMN(),FALSE),"")</f>
        <v/>
      </c>
      <c r="S21" s="133" t="str">
        <f>IF($B21&lt;&gt;"",VLOOKUP($C21,Setting!$C$4:$AC$27,COLUMN(),FALSE),"")</f>
        <v/>
      </c>
      <c r="T21" s="133" t="str">
        <f>IF($B21&lt;&gt;"",VLOOKUP($C21,Setting!$C$4:$AC$27,COLUMN(),FALSE),"")</f>
        <v/>
      </c>
      <c r="U21" s="133" t="str">
        <f>IF($B21&lt;&gt;"",VLOOKUP($C21,Setting!$C$4:$AC$27,COLUMN(),FALSE),"")</f>
        <v/>
      </c>
      <c r="V21" s="133" t="str">
        <f>IF($B21&lt;&gt;"",VLOOKUP($C21,Setting!$C$4:$AC$27,COLUMN(),FALSE),"")</f>
        <v/>
      </c>
      <c r="W21" s="133" t="str">
        <f>IF($B21&lt;&gt;"",VLOOKUP($C21,Setting!$C$4:$AC$27,COLUMN(),FALSE),"")</f>
        <v/>
      </c>
      <c r="X21" s="133" t="str">
        <f>IF($B21&lt;&gt;"",VLOOKUP($C21,Setting!$C$4:$AC$27,COLUMN(),FALSE),"")</f>
        <v/>
      </c>
      <c r="Y21" s="133" t="str">
        <f>IF($B21&lt;&gt;"",VLOOKUP($C21,Setting!$C$4:$AC$27,COLUMN(),FALSE),"")</f>
        <v/>
      </c>
      <c r="Z21" s="133" t="str">
        <f>IF($B21&lt;&gt;"",VLOOKUP($C21,Setting!$C$4:$AC$27,COLUMN(),FALSE),"")</f>
        <v/>
      </c>
      <c r="AA21" s="133" t="str">
        <f>IF($B21&lt;&gt;"",VLOOKUP($C21,Setting!$C$4:$AC$27,COLUMN(),FALSE),"")</f>
        <v/>
      </c>
    </row>
    <row r="22" spans="2:27">
      <c r="B22" s="132" t="str">
        <f>IF(B21&lt;&gt;"",IF(B21='Initial Setup'!$B$2,"",B21+1),"")</f>
        <v/>
      </c>
      <c r="C22" s="130" t="str">
        <f>IF(B22&lt;&gt;"",VLOOKUP(B22,Setting!B$4:AC$27,2,FALSE),"")</f>
        <v/>
      </c>
      <c r="D22" s="133" t="str">
        <f>IF($B22&lt;&gt;"",VLOOKUP($C22,Setting!$C$4:$AC$27,COLUMN(),FALSE),"")</f>
        <v/>
      </c>
      <c r="E22" s="133" t="str">
        <f>IF($B22&lt;&gt;"",VLOOKUP($C22,Setting!$C$4:$AC$27,COLUMN(),FALSE),"")</f>
        <v/>
      </c>
      <c r="F22" s="133" t="str">
        <f>IF($B22&lt;&gt;"",VLOOKUP($C22,Setting!$C$4:$AC$27,COLUMN(),FALSE),"")</f>
        <v/>
      </c>
      <c r="G22" s="133" t="str">
        <f>IF($B22&lt;&gt;"",VLOOKUP($C22,Setting!$C$4:$AC$27,COLUMN(),FALSE),"")</f>
        <v/>
      </c>
      <c r="H22" s="133" t="str">
        <f>IF($B22&lt;&gt;"",VLOOKUP($C22,Setting!$C$4:$AC$27,COLUMN(),FALSE),"")</f>
        <v/>
      </c>
      <c r="I22" s="133" t="str">
        <f>IF($B22&lt;&gt;"",VLOOKUP($C22,Setting!$C$4:$AC$27,COLUMN(),FALSE),"")</f>
        <v/>
      </c>
      <c r="J22" s="133" t="str">
        <f>IF($B22&lt;&gt;"",VLOOKUP($C22,Setting!$C$4:$AC$27,COLUMN(),FALSE),"")</f>
        <v/>
      </c>
      <c r="K22" s="134" t="str">
        <f>IF($B22&lt;&gt;"",VLOOKUP($C22,Setting!$C$4:$AC$27,COLUMN(),FALSE),"")</f>
        <v/>
      </c>
      <c r="L22" s="133" t="str">
        <f>IF($B22&lt;&gt;"",VLOOKUP($C22,Setting!$C$4:$AC$27,COLUMN(),FALSE),"")</f>
        <v/>
      </c>
      <c r="M22" s="133" t="str">
        <f>IF($B22&lt;&gt;"",VLOOKUP($C22,Setting!$C$4:$AC$27,COLUMN(),FALSE),"")</f>
        <v/>
      </c>
      <c r="N22" s="133" t="str">
        <f>IF($B22&lt;&gt;"",VLOOKUP($C22,Setting!$C$4:$AC$27,COLUMN(),FALSE),"")</f>
        <v/>
      </c>
      <c r="O22" s="133" t="str">
        <f>IF($B22&lt;&gt;"",VLOOKUP($C22,Setting!$C$4:$AC$27,COLUMN(),FALSE),"")</f>
        <v/>
      </c>
      <c r="P22" s="133" t="str">
        <f>IF($B22&lt;&gt;"",VLOOKUP($C22,Setting!$C$4:$AC$27,COLUMN(),FALSE),"")</f>
        <v/>
      </c>
      <c r="Q22" s="133" t="str">
        <f>IF($B22&lt;&gt;"",VLOOKUP($C22,Setting!$C$4:$AC$27,COLUMN(),FALSE),"")</f>
        <v/>
      </c>
      <c r="R22" s="133" t="str">
        <f>IF($B22&lt;&gt;"",VLOOKUP($C22,Setting!$C$4:$AC$27,COLUMN(),FALSE),"")</f>
        <v/>
      </c>
      <c r="S22" s="133" t="str">
        <f>IF($B22&lt;&gt;"",VLOOKUP($C22,Setting!$C$4:$AC$27,COLUMN(),FALSE),"")</f>
        <v/>
      </c>
      <c r="T22" s="133" t="str">
        <f>IF($B22&lt;&gt;"",VLOOKUP($C22,Setting!$C$4:$AC$27,COLUMN(),FALSE),"")</f>
        <v/>
      </c>
      <c r="U22" s="133" t="str">
        <f>IF($B22&lt;&gt;"",VLOOKUP($C22,Setting!$C$4:$AC$27,COLUMN(),FALSE),"")</f>
        <v/>
      </c>
      <c r="V22" s="133" t="str">
        <f>IF($B22&lt;&gt;"",VLOOKUP($C22,Setting!$C$4:$AC$27,COLUMN(),FALSE),"")</f>
        <v/>
      </c>
      <c r="W22" s="133" t="str">
        <f>IF($B22&lt;&gt;"",VLOOKUP($C22,Setting!$C$4:$AC$27,COLUMN(),FALSE),"")</f>
        <v/>
      </c>
      <c r="X22" s="133" t="str">
        <f>IF($B22&lt;&gt;"",VLOOKUP($C22,Setting!$C$4:$AC$27,COLUMN(),FALSE),"")</f>
        <v/>
      </c>
      <c r="Y22" s="133" t="str">
        <f>IF($B22&lt;&gt;"",VLOOKUP($C22,Setting!$C$4:$AC$27,COLUMN(),FALSE),"")</f>
        <v/>
      </c>
      <c r="Z22" s="133" t="str">
        <f>IF($B22&lt;&gt;"",VLOOKUP($C22,Setting!$C$4:$AC$27,COLUMN(),FALSE),"")</f>
        <v/>
      </c>
      <c r="AA22" s="133" t="str">
        <f>IF($B22&lt;&gt;"",VLOOKUP($C22,Setting!$C$4:$AC$27,COLUMN(),FALSE),"")</f>
        <v/>
      </c>
    </row>
    <row r="23" spans="2:27">
      <c r="B23" s="132" t="str">
        <f>IF(B22&lt;&gt;"",IF(B22='Initial Setup'!$B$2,"",B22+1),"")</f>
        <v/>
      </c>
      <c r="C23" s="130" t="str">
        <f>IF(B23&lt;&gt;"",VLOOKUP(B23,Setting!B$4:AC$27,2,FALSE),"")</f>
        <v/>
      </c>
      <c r="D23" s="133" t="str">
        <f>IF($B23&lt;&gt;"",VLOOKUP($C23,Setting!$C$4:$AC$27,COLUMN(),FALSE),"")</f>
        <v/>
      </c>
      <c r="E23" s="133" t="str">
        <f>IF($B23&lt;&gt;"",VLOOKUP($C23,Setting!$C$4:$AC$27,COLUMN(),FALSE),"")</f>
        <v/>
      </c>
      <c r="F23" s="133" t="str">
        <f>IF($B23&lt;&gt;"",VLOOKUP($C23,Setting!$C$4:$AC$27,COLUMN(),FALSE),"")</f>
        <v/>
      </c>
      <c r="G23" s="133" t="str">
        <f>IF($B23&lt;&gt;"",VLOOKUP($C23,Setting!$C$4:$AC$27,COLUMN(),FALSE),"")</f>
        <v/>
      </c>
      <c r="H23" s="133" t="str">
        <f>IF($B23&lt;&gt;"",VLOOKUP($C23,Setting!$C$4:$AC$27,COLUMN(),FALSE),"")</f>
        <v/>
      </c>
      <c r="I23" s="133" t="str">
        <f>IF($B23&lt;&gt;"",VLOOKUP($C23,Setting!$C$4:$AC$27,COLUMN(),FALSE),"")</f>
        <v/>
      </c>
      <c r="J23" s="133" t="str">
        <f>IF($B23&lt;&gt;"",VLOOKUP($C23,Setting!$C$4:$AC$27,COLUMN(),FALSE),"")</f>
        <v/>
      </c>
      <c r="K23" s="134" t="str">
        <f>IF($B23&lt;&gt;"",VLOOKUP($C23,Setting!$C$4:$AC$27,COLUMN(),FALSE),"")</f>
        <v/>
      </c>
      <c r="L23" s="133" t="str">
        <f>IF($B23&lt;&gt;"",VLOOKUP($C23,Setting!$C$4:$AC$27,COLUMN(),FALSE),"")</f>
        <v/>
      </c>
      <c r="M23" s="133" t="str">
        <f>IF($B23&lt;&gt;"",VLOOKUP($C23,Setting!$C$4:$AC$27,COLUMN(),FALSE),"")</f>
        <v/>
      </c>
      <c r="N23" s="133" t="str">
        <f>IF($B23&lt;&gt;"",VLOOKUP($C23,Setting!$C$4:$AC$27,COLUMN(),FALSE),"")</f>
        <v/>
      </c>
      <c r="O23" s="133" t="str">
        <f>IF($B23&lt;&gt;"",VLOOKUP($C23,Setting!$C$4:$AC$27,COLUMN(),FALSE),"")</f>
        <v/>
      </c>
      <c r="P23" s="133" t="str">
        <f>IF($B23&lt;&gt;"",VLOOKUP($C23,Setting!$C$4:$AC$27,COLUMN(),FALSE),"")</f>
        <v/>
      </c>
      <c r="Q23" s="133" t="str">
        <f>IF($B23&lt;&gt;"",VLOOKUP($C23,Setting!$C$4:$AC$27,COLUMN(),FALSE),"")</f>
        <v/>
      </c>
      <c r="R23" s="133" t="str">
        <f>IF($B23&lt;&gt;"",VLOOKUP($C23,Setting!$C$4:$AC$27,COLUMN(),FALSE),"")</f>
        <v/>
      </c>
      <c r="S23" s="133" t="str">
        <f>IF($B23&lt;&gt;"",VLOOKUP($C23,Setting!$C$4:$AC$27,COLUMN(),FALSE),"")</f>
        <v/>
      </c>
      <c r="T23" s="133" t="str">
        <f>IF($B23&lt;&gt;"",VLOOKUP($C23,Setting!$C$4:$AC$27,COLUMN(),FALSE),"")</f>
        <v/>
      </c>
      <c r="U23" s="133" t="str">
        <f>IF($B23&lt;&gt;"",VLOOKUP($C23,Setting!$C$4:$AC$27,COLUMN(),FALSE),"")</f>
        <v/>
      </c>
      <c r="V23" s="133" t="str">
        <f>IF($B23&lt;&gt;"",VLOOKUP($C23,Setting!$C$4:$AC$27,COLUMN(),FALSE),"")</f>
        <v/>
      </c>
      <c r="W23" s="133" t="str">
        <f>IF($B23&lt;&gt;"",VLOOKUP($C23,Setting!$C$4:$AC$27,COLUMN(),FALSE),"")</f>
        <v/>
      </c>
      <c r="X23" s="133" t="str">
        <f>IF($B23&lt;&gt;"",VLOOKUP($C23,Setting!$C$4:$AC$27,COLUMN(),FALSE),"")</f>
        <v/>
      </c>
      <c r="Y23" s="133" t="str">
        <f>IF($B23&lt;&gt;"",VLOOKUP($C23,Setting!$C$4:$AC$27,COLUMN(),FALSE),"")</f>
        <v/>
      </c>
      <c r="Z23" s="133" t="str">
        <f>IF($B23&lt;&gt;"",VLOOKUP($C23,Setting!$C$4:$AC$27,COLUMN(),FALSE),"")</f>
        <v/>
      </c>
      <c r="AA23" s="133" t="str">
        <f>IF($B23&lt;&gt;"",VLOOKUP($C23,Setting!$C$4:$AC$27,COLUMN(),FALSE),"")</f>
        <v/>
      </c>
    </row>
    <row r="24" spans="2:27">
      <c r="B24" s="132" t="str">
        <f>IF(B23&lt;&gt;"",IF(B23='Initial Setup'!$B$2,"",B23+1),"")</f>
        <v/>
      </c>
      <c r="C24" s="130" t="str">
        <f>IF(B24&lt;&gt;"",VLOOKUP(B24,Setting!B$4:AC$27,2,FALSE),"")</f>
        <v/>
      </c>
      <c r="D24" s="133" t="str">
        <f>IF($B24&lt;&gt;"",VLOOKUP($C24,Setting!$C$4:$AC$27,COLUMN(),FALSE),"")</f>
        <v/>
      </c>
      <c r="E24" s="133" t="str">
        <f>IF($B24&lt;&gt;"",VLOOKUP($C24,Setting!$C$4:$AC$27,COLUMN(),FALSE),"")</f>
        <v/>
      </c>
      <c r="F24" s="133" t="str">
        <f>IF($B24&lt;&gt;"",VLOOKUP($C24,Setting!$C$4:$AC$27,COLUMN(),FALSE),"")</f>
        <v/>
      </c>
      <c r="G24" s="133" t="str">
        <f>IF($B24&lt;&gt;"",VLOOKUP($C24,Setting!$C$4:$AC$27,COLUMN(),FALSE),"")</f>
        <v/>
      </c>
      <c r="H24" s="133" t="str">
        <f>IF($B24&lt;&gt;"",VLOOKUP($C24,Setting!$C$4:$AC$27,COLUMN(),FALSE),"")</f>
        <v/>
      </c>
      <c r="I24" s="133" t="str">
        <f>IF($B24&lt;&gt;"",VLOOKUP($C24,Setting!$C$4:$AC$27,COLUMN(),FALSE),"")</f>
        <v/>
      </c>
      <c r="J24" s="133" t="str">
        <f>IF($B24&lt;&gt;"",VLOOKUP($C24,Setting!$C$4:$AC$27,COLUMN(),FALSE),"")</f>
        <v/>
      </c>
      <c r="K24" s="134" t="str">
        <f>IF($B24&lt;&gt;"",VLOOKUP($C24,Setting!$C$4:$AC$27,COLUMN(),FALSE),"")</f>
        <v/>
      </c>
      <c r="L24" s="133" t="str">
        <f>IF($B24&lt;&gt;"",VLOOKUP($C24,Setting!$C$4:$AC$27,COLUMN(),FALSE),"")</f>
        <v/>
      </c>
      <c r="M24" s="133" t="str">
        <f>IF($B24&lt;&gt;"",VLOOKUP($C24,Setting!$C$4:$AC$27,COLUMN(),FALSE),"")</f>
        <v/>
      </c>
      <c r="N24" s="133" t="str">
        <f>IF($B24&lt;&gt;"",VLOOKUP($C24,Setting!$C$4:$AC$27,COLUMN(),FALSE),"")</f>
        <v/>
      </c>
      <c r="O24" s="133" t="str">
        <f>IF($B24&lt;&gt;"",VLOOKUP($C24,Setting!$C$4:$AC$27,COLUMN(),FALSE),"")</f>
        <v/>
      </c>
      <c r="P24" s="133" t="str">
        <f>IF($B24&lt;&gt;"",VLOOKUP($C24,Setting!$C$4:$AC$27,COLUMN(),FALSE),"")</f>
        <v/>
      </c>
      <c r="Q24" s="133" t="str">
        <f>IF($B24&lt;&gt;"",VLOOKUP($C24,Setting!$C$4:$AC$27,COLUMN(),FALSE),"")</f>
        <v/>
      </c>
      <c r="R24" s="133" t="str">
        <f>IF($B24&lt;&gt;"",VLOOKUP($C24,Setting!$C$4:$AC$27,COLUMN(),FALSE),"")</f>
        <v/>
      </c>
      <c r="S24" s="133" t="str">
        <f>IF($B24&lt;&gt;"",VLOOKUP($C24,Setting!$C$4:$AC$27,COLUMN(),FALSE),"")</f>
        <v/>
      </c>
      <c r="T24" s="133" t="str">
        <f>IF($B24&lt;&gt;"",VLOOKUP($C24,Setting!$C$4:$AC$27,COLUMN(),FALSE),"")</f>
        <v/>
      </c>
      <c r="U24" s="133" t="str">
        <f>IF($B24&lt;&gt;"",VLOOKUP($C24,Setting!$C$4:$AC$27,COLUMN(),FALSE),"")</f>
        <v/>
      </c>
      <c r="V24" s="133" t="str">
        <f>IF($B24&lt;&gt;"",VLOOKUP($C24,Setting!$C$4:$AC$27,COLUMN(),FALSE),"")</f>
        <v/>
      </c>
      <c r="W24" s="133" t="str">
        <f>IF($B24&lt;&gt;"",VLOOKUP($C24,Setting!$C$4:$AC$27,COLUMN(),FALSE),"")</f>
        <v/>
      </c>
      <c r="X24" s="133" t="str">
        <f>IF($B24&lt;&gt;"",VLOOKUP($C24,Setting!$C$4:$AC$27,COLUMN(),FALSE),"")</f>
        <v/>
      </c>
      <c r="Y24" s="133" t="str">
        <f>IF($B24&lt;&gt;"",VLOOKUP($C24,Setting!$C$4:$AC$27,COLUMN(),FALSE),"")</f>
        <v/>
      </c>
      <c r="Z24" s="133" t="str">
        <f>IF($B24&lt;&gt;"",VLOOKUP($C24,Setting!$C$4:$AC$27,COLUMN(),FALSE),"")</f>
        <v/>
      </c>
      <c r="AA24" s="133" t="str">
        <f>IF($B24&lt;&gt;"",VLOOKUP($C24,Setting!$C$4:$AC$27,COLUMN(),FALSE),"")</f>
        <v/>
      </c>
    </row>
    <row r="25" spans="2:27">
      <c r="B25" s="132" t="str">
        <f>IF(B24&lt;&gt;"",IF(B24='Initial Setup'!$B$2,"",B24+1),"")</f>
        <v/>
      </c>
      <c r="C25" s="130" t="str">
        <f>IF(B25&lt;&gt;"",VLOOKUP(B25,Setting!B$4:AC$27,2,FALSE),"")</f>
        <v/>
      </c>
      <c r="D25" s="133" t="str">
        <f>IF($B25&lt;&gt;"",VLOOKUP($C25,Setting!$C$4:$AC$27,COLUMN(),FALSE),"")</f>
        <v/>
      </c>
      <c r="E25" s="133" t="str">
        <f>IF($B25&lt;&gt;"",VLOOKUP($C25,Setting!$C$4:$AC$27,COLUMN(),FALSE),"")</f>
        <v/>
      </c>
      <c r="F25" s="133" t="str">
        <f>IF($B25&lt;&gt;"",VLOOKUP($C25,Setting!$C$4:$AC$27,COLUMN(),FALSE),"")</f>
        <v/>
      </c>
      <c r="G25" s="133" t="str">
        <f>IF($B25&lt;&gt;"",VLOOKUP($C25,Setting!$C$4:$AC$27,COLUMN(),FALSE),"")</f>
        <v/>
      </c>
      <c r="H25" s="133" t="str">
        <f>IF($B25&lt;&gt;"",VLOOKUP($C25,Setting!$C$4:$AC$27,COLUMN(),FALSE),"")</f>
        <v/>
      </c>
      <c r="I25" s="133" t="str">
        <f>IF($B25&lt;&gt;"",VLOOKUP($C25,Setting!$C$4:$AC$27,COLUMN(),FALSE),"")</f>
        <v/>
      </c>
      <c r="J25" s="133" t="str">
        <f>IF($B25&lt;&gt;"",VLOOKUP($C25,Setting!$C$4:$AC$27,COLUMN(),FALSE),"")</f>
        <v/>
      </c>
      <c r="K25" s="134" t="str">
        <f>IF($B25&lt;&gt;"",VLOOKUP($C25,Setting!$C$4:$AC$27,COLUMN(),FALSE),"")</f>
        <v/>
      </c>
      <c r="L25" s="133" t="str">
        <f>IF($B25&lt;&gt;"",VLOOKUP($C25,Setting!$C$4:$AC$27,COLUMN(),FALSE),"")</f>
        <v/>
      </c>
      <c r="M25" s="133" t="str">
        <f>IF($B25&lt;&gt;"",VLOOKUP($C25,Setting!$C$4:$AC$27,COLUMN(),FALSE),"")</f>
        <v/>
      </c>
      <c r="N25" s="133" t="str">
        <f>IF($B25&lt;&gt;"",VLOOKUP($C25,Setting!$C$4:$AC$27,COLUMN(),FALSE),"")</f>
        <v/>
      </c>
      <c r="O25" s="133" t="str">
        <f>IF($B25&lt;&gt;"",VLOOKUP($C25,Setting!$C$4:$AC$27,COLUMN(),FALSE),"")</f>
        <v/>
      </c>
      <c r="P25" s="133" t="str">
        <f>IF($B25&lt;&gt;"",VLOOKUP($C25,Setting!$C$4:$AC$27,COLUMN(),FALSE),"")</f>
        <v/>
      </c>
      <c r="Q25" s="133" t="str">
        <f>IF($B25&lt;&gt;"",VLOOKUP($C25,Setting!$C$4:$AC$27,COLUMN(),FALSE),"")</f>
        <v/>
      </c>
      <c r="R25" s="133" t="str">
        <f>IF($B25&lt;&gt;"",VLOOKUP($C25,Setting!$C$4:$AC$27,COLUMN(),FALSE),"")</f>
        <v/>
      </c>
      <c r="S25" s="133" t="str">
        <f>IF($B25&lt;&gt;"",VLOOKUP($C25,Setting!$C$4:$AC$27,COLUMN(),FALSE),"")</f>
        <v/>
      </c>
      <c r="T25" s="133" t="str">
        <f>IF($B25&lt;&gt;"",VLOOKUP($C25,Setting!$C$4:$AC$27,COLUMN(),FALSE),"")</f>
        <v/>
      </c>
      <c r="U25" s="133" t="str">
        <f>IF($B25&lt;&gt;"",VLOOKUP($C25,Setting!$C$4:$AC$27,COLUMN(),FALSE),"")</f>
        <v/>
      </c>
      <c r="V25" s="133" t="str">
        <f>IF($B25&lt;&gt;"",VLOOKUP($C25,Setting!$C$4:$AC$27,COLUMN(),FALSE),"")</f>
        <v/>
      </c>
      <c r="W25" s="133" t="str">
        <f>IF($B25&lt;&gt;"",VLOOKUP($C25,Setting!$C$4:$AC$27,COLUMN(),FALSE),"")</f>
        <v/>
      </c>
      <c r="X25" s="133" t="str">
        <f>IF($B25&lt;&gt;"",VLOOKUP($C25,Setting!$C$4:$AC$27,COLUMN(),FALSE),"")</f>
        <v/>
      </c>
      <c r="Y25" s="133" t="str">
        <f>IF($B25&lt;&gt;"",VLOOKUP($C25,Setting!$C$4:$AC$27,COLUMN(),FALSE),"")</f>
        <v/>
      </c>
      <c r="Z25" s="133" t="str">
        <f>IF($B25&lt;&gt;"",VLOOKUP($C25,Setting!$C$4:$AC$27,COLUMN(),FALSE),"")</f>
        <v/>
      </c>
      <c r="AA25" s="133" t="str">
        <f>IF($B25&lt;&gt;"",VLOOKUP($C25,Setting!$C$4:$AC$27,COLUMN(),FALSE),"")</f>
        <v/>
      </c>
    </row>
    <row r="26" spans="2:27">
      <c r="B26" s="132" t="str">
        <f>IF(B25&lt;&gt;"",IF(B25='Initial Setup'!$B$2,"",B25+1),"")</f>
        <v/>
      </c>
      <c r="C26" s="130" t="str">
        <f>IF(B26&lt;&gt;"",VLOOKUP(B26,Setting!B$4:AC$27,2,FALSE),"")</f>
        <v/>
      </c>
      <c r="D26" s="133" t="str">
        <f>IF($B26&lt;&gt;"",VLOOKUP($C26,Setting!$C$4:$AC$27,COLUMN(),FALSE),"")</f>
        <v/>
      </c>
      <c r="E26" s="133" t="str">
        <f>IF($B26&lt;&gt;"",VLOOKUP($C26,Setting!$C$4:$AC$27,COLUMN(),FALSE),"")</f>
        <v/>
      </c>
      <c r="F26" s="133" t="str">
        <f>IF($B26&lt;&gt;"",VLOOKUP($C26,Setting!$C$4:$AC$27,COLUMN(),FALSE),"")</f>
        <v/>
      </c>
      <c r="G26" s="133" t="str">
        <f>IF($B26&lt;&gt;"",VLOOKUP($C26,Setting!$C$4:$AC$27,COLUMN(),FALSE),"")</f>
        <v/>
      </c>
      <c r="H26" s="133" t="str">
        <f>IF($B26&lt;&gt;"",VLOOKUP($C26,Setting!$C$4:$AC$27,COLUMN(),FALSE),"")</f>
        <v/>
      </c>
      <c r="I26" s="133" t="str">
        <f>IF($B26&lt;&gt;"",VLOOKUP($C26,Setting!$C$4:$AC$27,COLUMN(),FALSE),"")</f>
        <v/>
      </c>
      <c r="J26" s="133" t="str">
        <f>IF($B26&lt;&gt;"",VLOOKUP($C26,Setting!$C$4:$AC$27,COLUMN(),FALSE),"")</f>
        <v/>
      </c>
      <c r="K26" s="134" t="str">
        <f>IF($B26&lt;&gt;"",VLOOKUP($C26,Setting!$C$4:$AC$27,COLUMN(),FALSE),"")</f>
        <v/>
      </c>
      <c r="L26" s="133" t="str">
        <f>IF($B26&lt;&gt;"",VLOOKUP($C26,Setting!$C$4:$AC$27,COLUMN(),FALSE),"")</f>
        <v/>
      </c>
      <c r="M26" s="133" t="str">
        <f>IF($B26&lt;&gt;"",VLOOKUP($C26,Setting!$C$4:$AC$27,COLUMN(),FALSE),"")</f>
        <v/>
      </c>
      <c r="N26" s="133" t="str">
        <f>IF($B26&lt;&gt;"",VLOOKUP($C26,Setting!$C$4:$AC$27,COLUMN(),FALSE),"")</f>
        <v/>
      </c>
      <c r="O26" s="133" t="str">
        <f>IF($B26&lt;&gt;"",VLOOKUP($C26,Setting!$C$4:$AC$27,COLUMN(),FALSE),"")</f>
        <v/>
      </c>
      <c r="P26" s="133" t="str">
        <f>IF($B26&lt;&gt;"",VLOOKUP($C26,Setting!$C$4:$AC$27,COLUMN(),FALSE),"")</f>
        <v/>
      </c>
      <c r="Q26" s="133" t="str">
        <f>IF($B26&lt;&gt;"",VLOOKUP($C26,Setting!$C$4:$AC$27,COLUMN(),FALSE),"")</f>
        <v/>
      </c>
      <c r="R26" s="133" t="str">
        <f>IF($B26&lt;&gt;"",VLOOKUP($C26,Setting!$C$4:$AC$27,COLUMN(),FALSE),"")</f>
        <v/>
      </c>
      <c r="S26" s="133" t="str">
        <f>IF($B26&lt;&gt;"",VLOOKUP($C26,Setting!$C$4:$AC$27,COLUMN(),FALSE),"")</f>
        <v/>
      </c>
      <c r="T26" s="133" t="str">
        <f>IF($B26&lt;&gt;"",VLOOKUP($C26,Setting!$C$4:$AC$27,COLUMN(),FALSE),"")</f>
        <v/>
      </c>
      <c r="U26" s="133" t="str">
        <f>IF($B26&lt;&gt;"",VLOOKUP($C26,Setting!$C$4:$AC$27,COLUMN(),FALSE),"")</f>
        <v/>
      </c>
      <c r="V26" s="133" t="str">
        <f>IF($B26&lt;&gt;"",VLOOKUP($C26,Setting!$C$4:$AC$27,COLUMN(),FALSE),"")</f>
        <v/>
      </c>
      <c r="W26" s="133" t="str">
        <f>IF($B26&lt;&gt;"",VLOOKUP($C26,Setting!$C$4:$AC$27,COLUMN(),FALSE),"")</f>
        <v/>
      </c>
      <c r="X26" s="133" t="str">
        <f>IF($B26&lt;&gt;"",VLOOKUP($C26,Setting!$C$4:$AC$27,COLUMN(),FALSE),"")</f>
        <v/>
      </c>
      <c r="Y26" s="133" t="str">
        <f>IF($B26&lt;&gt;"",VLOOKUP($C26,Setting!$C$4:$AC$27,COLUMN(),FALSE),"")</f>
        <v/>
      </c>
      <c r="Z26" s="133" t="str">
        <f>IF($B26&lt;&gt;"",VLOOKUP($C26,Setting!$C$4:$AC$27,COLUMN(),FALSE),"")</f>
        <v/>
      </c>
      <c r="AA26" s="133" t="str">
        <f>IF($B26&lt;&gt;"",VLOOKUP($C26,Setting!$C$4:$AC$27,COLUMN(),FALSE),"")</f>
        <v/>
      </c>
    </row>
    <row r="27" spans="2:27">
      <c r="B27" s="132" t="str">
        <f>IF(B26&lt;&gt;"",IF(B26='Initial Setup'!$B$2,"",B26+1),"")</f>
        <v/>
      </c>
      <c r="C27" s="130" t="str">
        <f>IF(B27&lt;&gt;"",VLOOKUP(B27,Setting!B$4:AC$27,2,FALSE),"")</f>
        <v/>
      </c>
      <c r="D27" s="133" t="str">
        <f>IF($B27&lt;&gt;"",VLOOKUP($C27,Setting!$C$4:$AC$27,COLUMN(),FALSE),"")</f>
        <v/>
      </c>
      <c r="E27" s="133" t="str">
        <f>IF($B27&lt;&gt;"",VLOOKUP($C27,Setting!$C$4:$AC$27,COLUMN(),FALSE),"")</f>
        <v/>
      </c>
      <c r="F27" s="133" t="str">
        <f>IF($B27&lt;&gt;"",VLOOKUP($C27,Setting!$C$4:$AC$27,COLUMN(),FALSE),"")</f>
        <v/>
      </c>
      <c r="G27" s="133" t="str">
        <f>IF($B27&lt;&gt;"",VLOOKUP($C27,Setting!$C$4:$AC$27,COLUMN(),FALSE),"")</f>
        <v/>
      </c>
      <c r="H27" s="133" t="str">
        <f>IF($B27&lt;&gt;"",VLOOKUP($C27,Setting!$C$4:$AC$27,COLUMN(),FALSE),"")</f>
        <v/>
      </c>
      <c r="I27" s="133" t="str">
        <f>IF($B27&lt;&gt;"",VLOOKUP($C27,Setting!$C$4:$AC$27,COLUMN(),FALSE),"")</f>
        <v/>
      </c>
      <c r="J27" s="133" t="str">
        <f>IF($B27&lt;&gt;"",VLOOKUP($C27,Setting!$C$4:$AC$27,COLUMN(),FALSE),"")</f>
        <v/>
      </c>
      <c r="K27" s="134" t="str">
        <f>IF($B27&lt;&gt;"",VLOOKUP($C27,Setting!$C$4:$AC$27,COLUMN(),FALSE),"")</f>
        <v/>
      </c>
      <c r="L27" s="133" t="str">
        <f>IF($B27&lt;&gt;"",VLOOKUP($C27,Setting!$C$4:$AC$27,COLUMN(),FALSE),"")</f>
        <v/>
      </c>
      <c r="M27" s="133" t="str">
        <f>IF($B27&lt;&gt;"",VLOOKUP($C27,Setting!$C$4:$AC$27,COLUMN(),FALSE),"")</f>
        <v/>
      </c>
      <c r="N27" s="133" t="str">
        <f>IF($B27&lt;&gt;"",VLOOKUP($C27,Setting!$C$4:$AC$27,COLUMN(),FALSE),"")</f>
        <v/>
      </c>
      <c r="O27" s="133" t="str">
        <f>IF($B27&lt;&gt;"",VLOOKUP($C27,Setting!$C$4:$AC$27,COLUMN(),FALSE),"")</f>
        <v/>
      </c>
      <c r="P27" s="133" t="str">
        <f>IF($B27&lt;&gt;"",VLOOKUP($C27,Setting!$C$4:$AC$27,COLUMN(),FALSE),"")</f>
        <v/>
      </c>
      <c r="Q27" s="133" t="str">
        <f>IF($B27&lt;&gt;"",VLOOKUP($C27,Setting!$C$4:$AC$27,COLUMN(),FALSE),"")</f>
        <v/>
      </c>
      <c r="R27" s="133" t="str">
        <f>IF($B27&lt;&gt;"",VLOOKUP($C27,Setting!$C$4:$AC$27,COLUMN(),FALSE),"")</f>
        <v/>
      </c>
      <c r="S27" s="133" t="str">
        <f>IF($B27&lt;&gt;"",VLOOKUP($C27,Setting!$C$4:$AC$27,COLUMN(),FALSE),"")</f>
        <v/>
      </c>
      <c r="T27" s="133" t="str">
        <f>IF($B27&lt;&gt;"",VLOOKUP($C27,Setting!$C$4:$AC$27,COLUMN(),FALSE),"")</f>
        <v/>
      </c>
      <c r="U27" s="133" t="str">
        <f>IF($B27&lt;&gt;"",VLOOKUP($C27,Setting!$C$4:$AC$27,COLUMN(),FALSE),"")</f>
        <v/>
      </c>
      <c r="V27" s="133" t="str">
        <f>IF($B27&lt;&gt;"",VLOOKUP($C27,Setting!$C$4:$AC$27,COLUMN(),FALSE),"")</f>
        <v/>
      </c>
      <c r="W27" s="133" t="str">
        <f>IF($B27&lt;&gt;"",VLOOKUP($C27,Setting!$C$4:$AC$27,COLUMN(),FALSE),"")</f>
        <v/>
      </c>
      <c r="X27" s="133" t="str">
        <f>IF($B27&lt;&gt;"",VLOOKUP($C27,Setting!$C$4:$AC$27,COLUMN(),FALSE),"")</f>
        <v/>
      </c>
      <c r="Y27" s="133" t="str">
        <f>IF($B27&lt;&gt;"",VLOOKUP($C27,Setting!$C$4:$AC$27,COLUMN(),FALSE),"")</f>
        <v/>
      </c>
      <c r="Z27" s="133" t="str">
        <f>IF($B27&lt;&gt;"",VLOOKUP($C27,Setting!$C$4:$AC$27,COLUMN(),FALSE),"")</f>
        <v/>
      </c>
      <c r="AA27" s="133" t="str">
        <f>IF($B27&lt;&gt;"",VLOOKUP($C27,Setting!$C$4:$AC$27,COLUMN(),FALSE),"")</f>
        <v/>
      </c>
    </row>
    <row r="28" spans="2:27">
      <c r="B28" s="132" t="str">
        <f>IF(B27&lt;&gt;"",IF(B27='Initial Setup'!$B$2,"",B27+1),"")</f>
        <v/>
      </c>
      <c r="C28" s="130" t="str">
        <f>IF(B28&lt;&gt;"",VLOOKUP(B28,Setting!B$4:AC$27,2,FALSE),"")</f>
        <v/>
      </c>
      <c r="D28" s="133" t="str">
        <f>IF($B28&lt;&gt;"",VLOOKUP($C28,Setting!$C$4:$AC$27,COLUMN(),FALSE),"")</f>
        <v/>
      </c>
      <c r="E28" s="133" t="str">
        <f>IF($B28&lt;&gt;"",VLOOKUP($C28,Setting!$C$4:$AC$27,COLUMN(),FALSE),"")</f>
        <v/>
      </c>
      <c r="F28" s="133" t="str">
        <f>IF($B28&lt;&gt;"",VLOOKUP($C28,Setting!$C$4:$AC$27,COLUMN(),FALSE),"")</f>
        <v/>
      </c>
      <c r="G28" s="133" t="str">
        <f>IF($B28&lt;&gt;"",VLOOKUP($C28,Setting!$C$4:$AC$27,COLUMN(),FALSE),"")</f>
        <v/>
      </c>
      <c r="H28" s="133" t="str">
        <f>IF($B28&lt;&gt;"",VLOOKUP($C28,Setting!$C$4:$AC$27,COLUMN(),FALSE),"")</f>
        <v/>
      </c>
      <c r="I28" s="133" t="str">
        <f>IF($B28&lt;&gt;"",VLOOKUP($C28,Setting!$C$4:$AC$27,COLUMN(),FALSE),"")</f>
        <v/>
      </c>
      <c r="J28" s="133" t="str">
        <f>IF($B28&lt;&gt;"",VLOOKUP($C28,Setting!$C$4:$AC$27,COLUMN(),FALSE),"")</f>
        <v/>
      </c>
      <c r="K28" s="134" t="str">
        <f>IF($B28&lt;&gt;"",VLOOKUP($C28,Setting!$C$4:$AC$27,COLUMN(),FALSE),"")</f>
        <v/>
      </c>
      <c r="L28" s="133" t="str">
        <f>IF($B28&lt;&gt;"",VLOOKUP($C28,Setting!$C$4:$AC$27,COLUMN(),FALSE),"")</f>
        <v/>
      </c>
      <c r="M28" s="133" t="str">
        <f>IF($B28&lt;&gt;"",VLOOKUP($C28,Setting!$C$4:$AC$27,COLUMN(),FALSE),"")</f>
        <v/>
      </c>
      <c r="N28" s="133" t="str">
        <f>IF($B28&lt;&gt;"",VLOOKUP($C28,Setting!$C$4:$AC$27,COLUMN(),FALSE),"")</f>
        <v/>
      </c>
      <c r="O28" s="133" t="str">
        <f>IF($B28&lt;&gt;"",VLOOKUP($C28,Setting!$C$4:$AC$27,COLUMN(),FALSE),"")</f>
        <v/>
      </c>
      <c r="P28" s="133" t="str">
        <f>IF($B28&lt;&gt;"",VLOOKUP($C28,Setting!$C$4:$AC$27,COLUMN(),FALSE),"")</f>
        <v/>
      </c>
      <c r="Q28" s="133" t="str">
        <f>IF($B28&lt;&gt;"",VLOOKUP($C28,Setting!$C$4:$AC$27,COLUMN(),FALSE),"")</f>
        <v/>
      </c>
      <c r="R28" s="133" t="str">
        <f>IF($B28&lt;&gt;"",VLOOKUP($C28,Setting!$C$4:$AC$27,COLUMN(),FALSE),"")</f>
        <v/>
      </c>
      <c r="S28" s="133" t="str">
        <f>IF($B28&lt;&gt;"",VLOOKUP($C28,Setting!$C$4:$AC$27,COLUMN(),FALSE),"")</f>
        <v/>
      </c>
      <c r="T28" s="133" t="str">
        <f>IF($B28&lt;&gt;"",VLOOKUP($C28,Setting!$C$4:$AC$27,COLUMN(),FALSE),"")</f>
        <v/>
      </c>
      <c r="U28" s="133" t="str">
        <f>IF($B28&lt;&gt;"",VLOOKUP($C28,Setting!$C$4:$AC$27,COLUMN(),FALSE),"")</f>
        <v/>
      </c>
      <c r="V28" s="133" t="str">
        <f>IF($B28&lt;&gt;"",VLOOKUP($C28,Setting!$C$4:$AC$27,COLUMN(),FALSE),"")</f>
        <v/>
      </c>
      <c r="W28" s="133" t="str">
        <f>IF($B28&lt;&gt;"",VLOOKUP($C28,Setting!$C$4:$AC$27,COLUMN(),FALSE),"")</f>
        <v/>
      </c>
      <c r="X28" s="133" t="str">
        <f>IF($B28&lt;&gt;"",VLOOKUP($C28,Setting!$C$4:$AC$27,COLUMN(),FALSE),"")</f>
        <v/>
      </c>
      <c r="Y28" s="133" t="str">
        <f>IF($B28&lt;&gt;"",VLOOKUP($C28,Setting!$C$4:$AC$27,COLUMN(),FALSE),"")</f>
        <v/>
      </c>
      <c r="Z28" s="133" t="str">
        <f>IF($B28&lt;&gt;"",VLOOKUP($C28,Setting!$C$4:$AC$27,COLUMN(),FALSE),"")</f>
        <v/>
      </c>
      <c r="AA28" s="133" t="str">
        <f>IF($B28&lt;&gt;"",VLOOKUP($C28,Setting!$C$4:$AC$27,COLUMN(),FALSE),"")</f>
        <v/>
      </c>
    </row>
    <row r="29" spans="2:27">
      <c r="B29" s="132" t="str">
        <f>IF(B28&lt;&gt;"",IF(B28='Initial Setup'!$B$2,"",B28+1),"")</f>
        <v/>
      </c>
      <c r="C29" s="130" t="str">
        <f>IF(B29&lt;&gt;"",VLOOKUP(B29,Setting!B$4:AC$27,2,FALSE),"")</f>
        <v/>
      </c>
      <c r="D29" s="133" t="str">
        <f>IF($B29&lt;&gt;"",VLOOKUP($C29,Setting!$C$4:$AC$27,COLUMN(),FALSE),"")</f>
        <v/>
      </c>
      <c r="E29" s="133" t="str">
        <f>IF($B29&lt;&gt;"",VLOOKUP($C29,Setting!$C$4:$AC$27,COLUMN(),FALSE),"")</f>
        <v/>
      </c>
      <c r="F29" s="133" t="str">
        <f>IF($B29&lt;&gt;"",VLOOKUP($C29,Setting!$C$4:$AC$27,COLUMN(),FALSE),"")</f>
        <v/>
      </c>
      <c r="G29" s="133" t="str">
        <f>IF($B29&lt;&gt;"",VLOOKUP($C29,Setting!$C$4:$AC$27,COLUMN(),FALSE),"")</f>
        <v/>
      </c>
      <c r="H29" s="133" t="str">
        <f>IF($B29&lt;&gt;"",VLOOKUP($C29,Setting!$C$4:$AC$27,COLUMN(),FALSE),"")</f>
        <v/>
      </c>
      <c r="I29" s="133" t="str">
        <f>IF($B29&lt;&gt;"",VLOOKUP($C29,Setting!$C$4:$AC$27,COLUMN(),FALSE),"")</f>
        <v/>
      </c>
      <c r="J29" s="133" t="str">
        <f>IF($B29&lt;&gt;"",VLOOKUP($C29,Setting!$C$4:$AC$27,COLUMN(),FALSE),"")</f>
        <v/>
      </c>
      <c r="K29" s="134" t="str">
        <f>IF($B29&lt;&gt;"",VLOOKUP($C29,Setting!$C$4:$AC$27,COLUMN(),FALSE),"")</f>
        <v/>
      </c>
      <c r="L29" s="133" t="str">
        <f>IF($B29&lt;&gt;"",VLOOKUP($C29,Setting!$C$4:$AC$27,COLUMN(),FALSE),"")</f>
        <v/>
      </c>
      <c r="M29" s="133" t="str">
        <f>IF($B29&lt;&gt;"",VLOOKUP($C29,Setting!$C$4:$AC$27,COLUMN(),FALSE),"")</f>
        <v/>
      </c>
      <c r="N29" s="133" t="str">
        <f>IF($B29&lt;&gt;"",VLOOKUP($C29,Setting!$C$4:$AC$27,COLUMN(),FALSE),"")</f>
        <v/>
      </c>
      <c r="O29" s="133" t="str">
        <f>IF($B29&lt;&gt;"",VLOOKUP($C29,Setting!$C$4:$AC$27,COLUMN(),FALSE),"")</f>
        <v/>
      </c>
      <c r="P29" s="133" t="str">
        <f>IF($B29&lt;&gt;"",VLOOKUP($C29,Setting!$C$4:$AC$27,COLUMN(),FALSE),"")</f>
        <v/>
      </c>
      <c r="Q29" s="133" t="str">
        <f>IF($B29&lt;&gt;"",VLOOKUP($C29,Setting!$C$4:$AC$27,COLUMN(),FALSE),"")</f>
        <v/>
      </c>
      <c r="R29" s="133" t="str">
        <f>IF($B29&lt;&gt;"",VLOOKUP($C29,Setting!$C$4:$AC$27,COLUMN(),FALSE),"")</f>
        <v/>
      </c>
      <c r="S29" s="133" t="str">
        <f>IF($B29&lt;&gt;"",VLOOKUP($C29,Setting!$C$4:$AC$27,COLUMN(),FALSE),"")</f>
        <v/>
      </c>
      <c r="T29" s="133" t="str">
        <f>IF($B29&lt;&gt;"",VLOOKUP($C29,Setting!$C$4:$AC$27,COLUMN(),FALSE),"")</f>
        <v/>
      </c>
      <c r="U29" s="133" t="str">
        <f>IF($B29&lt;&gt;"",VLOOKUP($C29,Setting!$C$4:$AC$27,COLUMN(),FALSE),"")</f>
        <v/>
      </c>
      <c r="V29" s="133" t="str">
        <f>IF($B29&lt;&gt;"",VLOOKUP($C29,Setting!$C$4:$AC$27,COLUMN(),FALSE),"")</f>
        <v/>
      </c>
      <c r="W29" s="133" t="str">
        <f>IF($B29&lt;&gt;"",VLOOKUP($C29,Setting!$C$4:$AC$27,COLUMN(),FALSE),"")</f>
        <v/>
      </c>
      <c r="X29" s="133" t="str">
        <f>IF($B29&lt;&gt;"",VLOOKUP($C29,Setting!$C$4:$AC$27,COLUMN(),FALSE),"")</f>
        <v/>
      </c>
      <c r="Y29" s="133" t="str">
        <f>IF($B29&lt;&gt;"",VLOOKUP($C29,Setting!$C$4:$AC$27,COLUMN(),FALSE),"")</f>
        <v/>
      </c>
      <c r="Z29" s="133" t="str">
        <f>IF($B29&lt;&gt;"",VLOOKUP($C29,Setting!$C$4:$AC$27,COLUMN(),FALSE),"")</f>
        <v/>
      </c>
      <c r="AA29" s="133" t="str">
        <f>IF($B29&lt;&gt;"",VLOOKUP($C29,Setting!$C$4:$AC$27,COLUMN(),FALSE),"")</f>
        <v/>
      </c>
    </row>
    <row r="40" spans="8:8" ht="12.75">
      <c r="H40" s="135"/>
    </row>
  </sheetData>
  <mergeCells count="13">
    <mergeCell ref="K4:K5"/>
    <mergeCell ref="L4:S4"/>
    <mergeCell ref="T4:AA4"/>
    <mergeCell ref="L2:AA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AA29">
    <cfRule type="expression" dxfId="227" priority="1" stopIfTrue="1">
      <formula>$B6&lt;&gt;""</formula>
    </cfRule>
  </conditionalFormatting>
  <conditionalFormatting sqref="B6">
    <cfRule type="expression" dxfId="226" priority="2" stopIfTrue="1">
      <formula>$B$6&lt;&gt;""</formula>
    </cfRule>
  </conditionalFormatting>
  <hyperlinks>
    <hyperlink ref="L2:AA2" r:id="rId1" display="VISIT EXCELTEMPLATE.NET FOR MORE TEMPLATES AND UPDATES"/>
  </hyperlinks>
  <pageMargins left="0.75" right="0.75" top="0.37" bottom="0.5" header="0.27" footer="0.38"/>
  <pageSetup paperSize="9" scale="87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showGridLines="0" workbookViewId="0">
      <selection activeCell="S7" sqref="S7"/>
    </sheetView>
  </sheetViews>
  <sheetFormatPr defaultColWidth="9.125" defaultRowHeight="10.5"/>
  <cols>
    <col min="1" max="1" width="9.125" style="128"/>
    <col min="2" max="2" width="3" style="128" bestFit="1" customWidth="1"/>
    <col min="3" max="3" width="22" style="128" customWidth="1"/>
    <col min="4" max="34" width="4.625" style="132" customWidth="1"/>
    <col min="35" max="16384" width="9.125" style="128"/>
  </cols>
  <sheetData>
    <row r="3" spans="2:33">
      <c r="B3" s="128" t="s">
        <v>42</v>
      </c>
      <c r="C3" s="128" t="s">
        <v>38</v>
      </c>
      <c r="D3" s="132" t="s">
        <v>43</v>
      </c>
      <c r="E3" s="132" t="s">
        <v>44</v>
      </c>
      <c r="F3" s="132" t="s">
        <v>11</v>
      </c>
      <c r="G3" s="132" t="s">
        <v>12</v>
      </c>
      <c r="H3" s="132" t="s">
        <v>13</v>
      </c>
      <c r="I3" s="132" t="s">
        <v>14</v>
      </c>
      <c r="J3" s="132" t="s">
        <v>15</v>
      </c>
      <c r="K3" s="132" t="s">
        <v>16</v>
      </c>
      <c r="L3" s="132" t="s">
        <v>17</v>
      </c>
      <c r="M3" s="132" t="s">
        <v>45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45</v>
      </c>
      <c r="V3" s="132" t="s">
        <v>11</v>
      </c>
      <c r="W3" s="132" t="s">
        <v>12</v>
      </c>
      <c r="X3" s="132" t="s">
        <v>13</v>
      </c>
      <c r="Y3" s="132" t="s">
        <v>14</v>
      </c>
      <c r="Z3" s="132" t="s">
        <v>15</v>
      </c>
      <c r="AA3" s="132" t="s">
        <v>16</v>
      </c>
      <c r="AB3" s="132" t="s">
        <v>17</v>
      </c>
      <c r="AC3" s="132" t="s">
        <v>45</v>
      </c>
      <c r="AD3" s="132" t="s">
        <v>46</v>
      </c>
      <c r="AE3" s="132" t="s">
        <v>47</v>
      </c>
      <c r="AF3" s="132" t="s">
        <v>48</v>
      </c>
      <c r="AG3" s="132" t="s">
        <v>49</v>
      </c>
    </row>
    <row r="4" spans="2:33">
      <c r="B4" s="128">
        <f t="shared" ref="B4:B23" si="0">AD4+AE4+AF4+AG4</f>
        <v>7</v>
      </c>
      <c r="C4" s="128" t="str">
        <f>IF('Initial Setup'!D3&lt;&gt;"",'Initial Setup'!E3,0)</f>
        <v>ANDERLECHT (BEL)</v>
      </c>
      <c r="D4" s="133">
        <f>'Initial Setup'!B2</f>
        <v>9</v>
      </c>
      <c r="E4" s="133">
        <f>COUNTIF('Fixtures and Results'!D:D,Setting!C4)+COUNTIF('Fixtures and Results'!G:G,Setting!C4)</f>
        <v>9</v>
      </c>
      <c r="F4" s="132">
        <f t="shared" ref="F4:F23" si="1">G4+H4+I4</f>
        <v>4</v>
      </c>
      <c r="G4" s="132">
        <f t="shared" ref="G4:K23" si="2">O4+W4</f>
        <v>0</v>
      </c>
      <c r="H4" s="132">
        <f t="shared" si="2"/>
        <v>3</v>
      </c>
      <c r="I4" s="132">
        <f t="shared" si="2"/>
        <v>1</v>
      </c>
      <c r="J4" s="132">
        <f t="shared" si="2"/>
        <v>0</v>
      </c>
      <c r="K4" s="132">
        <f t="shared" si="2"/>
        <v>1</v>
      </c>
      <c r="L4" s="132">
        <f>IF(D4&lt;1,-100,T4+AB4)</f>
        <v>-1</v>
      </c>
      <c r="M4" s="132">
        <f>U4+AC4-ABS(Deduction!D3)</f>
        <v>3</v>
      </c>
      <c r="N4" s="132">
        <f t="shared" ref="N4:N23" si="3">O4+P4+Q4</f>
        <v>2</v>
      </c>
      <c r="O4" s="132">
        <f>SUMPRODUCT(('Fixtures and Results'!D$3:D$382=Setting!C4)*('Fixtures and Results'!E$3:E$382&gt;'Fixtures and Results'!F$3:F$382))</f>
        <v>0</v>
      </c>
      <c r="P4" s="132">
        <f>SUMPRODUCT(('Fixtures and Results'!D$3:D$382=Setting!C4)*('Fixtures and Results'!E$3:E$382='Fixtures and Results'!F$3:F$382)*('Fixtures and Results'!E$3:E$382&lt;&gt;""))</f>
        <v>2</v>
      </c>
      <c r="Q4" s="132">
        <f>SUMPRODUCT(('Fixtures and Results'!D$3:D$382=Setting!C4)*('Fixtures and Results'!E$3:E$382&lt;'Fixtures and Results'!F$3:F$382))</f>
        <v>0</v>
      </c>
      <c r="R4" s="132">
        <f>SUMIF('Fixtures and Results'!D$3:D$382,Setting!C4,'Fixtures and Results'!E$3:E$382)</f>
        <v>0</v>
      </c>
      <c r="S4" s="132">
        <f>SUMIF('Fixtures and Results'!D$3:D$382,Setting!C4,'Fixtures and Results'!F$3:F$382)</f>
        <v>0</v>
      </c>
      <c r="T4" s="132">
        <f t="shared" ref="T4:T23" si="4">R4-S4</f>
        <v>0</v>
      </c>
      <c r="U4" s="132">
        <f t="shared" ref="U4:U23" si="5">O4*3+P4*1</f>
        <v>2</v>
      </c>
      <c r="V4" s="132">
        <f t="shared" ref="V4:V23" si="6">W4+X4+Y4</f>
        <v>2</v>
      </c>
      <c r="W4" s="132">
        <f>SUMPRODUCT(('Fixtures and Results'!G$3:G$382=Setting!C4)*('Fixtures and Results'!E$3:E$382&lt;'Fixtures and Results'!F$3:F$382))</f>
        <v>0</v>
      </c>
      <c r="X4" s="132">
        <f>SUMPRODUCT(('Fixtures and Results'!G$3:G$382=Setting!C4)*('Fixtures and Results'!E$3:E$382='Fixtures and Results'!F$3:F$382)*('Fixtures and Results'!F$3:F$382&lt;&gt;""))</f>
        <v>1</v>
      </c>
      <c r="Y4" s="132">
        <f>SUMPRODUCT(('Fixtures and Results'!G$3:G$382=Setting!C4)*('Fixtures and Results'!E$3:E$382&gt;'Fixtures and Results'!F$3:F$382))</f>
        <v>1</v>
      </c>
      <c r="Z4" s="132">
        <f>SUMIF('Fixtures and Results'!G$3:G$382,Setting!C4,'Fixtures and Results'!F$3:F$382)</f>
        <v>0</v>
      </c>
      <c r="AA4" s="132">
        <f>SUMIF('Fixtures and Results'!G$3:G$382,Setting!C4,'Fixtures and Results'!E$3:E$382)</f>
        <v>1</v>
      </c>
      <c r="AB4" s="132">
        <f t="shared" ref="AB4:AB23" si="7">Z4-AA4</f>
        <v>-1</v>
      </c>
      <c r="AC4" s="132">
        <f t="shared" ref="AC4:AC23" si="8">W4*3+X4*1</f>
        <v>1</v>
      </c>
      <c r="AD4" s="132">
        <f>RANK(M4,M$4:M$27)</f>
        <v>6</v>
      </c>
      <c r="AE4" s="132">
        <f>SUMPRODUCT((M$4:M$27=M4)*(L$4:L$27&gt;L4))</f>
        <v>1</v>
      </c>
      <c r="AF4" s="132">
        <f>SUMPRODUCT((M$4:M$27=M4)*(L$4:L$27=L4)*(J$4:J$27&gt;J4))</f>
        <v>0</v>
      </c>
      <c r="AG4" s="132">
        <f>SUMPRODUCT((M$4:M$27=M4)*(L$4:L$27=L4)*(J$4:J$27=J4)*(D$4:D$27&gt;D4))</f>
        <v>0</v>
      </c>
    </row>
    <row r="5" spans="2:33">
      <c r="B5" s="128">
        <f t="shared" si="0"/>
        <v>1</v>
      </c>
      <c r="C5" s="128" t="str">
        <f>IF('Initial Setup'!D4&lt;&gt;"",'Initial Setup'!E4,0)</f>
        <v>AZ ALKMAAR (NED)</v>
      </c>
      <c r="D5" s="136">
        <f>D4-1</f>
        <v>8</v>
      </c>
      <c r="E5" s="133">
        <f>COUNTIF('Fixtures and Results'!D:D,Setting!C5)+COUNTIF('Fixtures and Results'!G:G,Setting!C5)</f>
        <v>9</v>
      </c>
      <c r="F5" s="132">
        <f t="shared" si="1"/>
        <v>4</v>
      </c>
      <c r="G5" s="132">
        <f t="shared" si="2"/>
        <v>3</v>
      </c>
      <c r="H5" s="132">
        <f t="shared" si="2"/>
        <v>1</v>
      </c>
      <c r="I5" s="132">
        <f t="shared" si="2"/>
        <v>0</v>
      </c>
      <c r="J5" s="132">
        <f t="shared" si="2"/>
        <v>5</v>
      </c>
      <c r="K5" s="132">
        <f t="shared" si="2"/>
        <v>0</v>
      </c>
      <c r="L5" s="132">
        <f t="shared" ref="L5:L27" si="9">IF(D5&lt;1,-100,T5+AB5)</f>
        <v>5</v>
      </c>
      <c r="M5" s="132">
        <f>U5+AC5-ABS(Deduction!D4)</f>
        <v>10</v>
      </c>
      <c r="N5" s="132">
        <f t="shared" si="3"/>
        <v>2</v>
      </c>
      <c r="O5" s="132">
        <f>SUMPRODUCT(('Fixtures and Results'!D$3:D$382=Setting!C5)*('Fixtures and Results'!E$3:E$382&gt;'Fixtures and Results'!F$3:F$382))</f>
        <v>2</v>
      </c>
      <c r="P5" s="132">
        <f>SUMPRODUCT(('Fixtures and Results'!D$3:D$382=Setting!C5)*('Fixtures and Results'!E$3:E$382='Fixtures and Results'!F$3:F$382)*('Fixtures and Results'!E$3:E$382&lt;&gt;""))</f>
        <v>0</v>
      </c>
      <c r="Q5" s="132">
        <f>SUMPRODUCT(('Fixtures and Results'!D$3:D$382=Setting!C5)*('Fixtures and Results'!E$3:E$382&lt;'Fixtures and Results'!F$3:F$382))</f>
        <v>0</v>
      </c>
      <c r="R5" s="132">
        <f>SUMIF('Fixtures and Results'!D$3:D$382,Setting!C5,'Fixtures and Results'!E$3:E$382)</f>
        <v>4</v>
      </c>
      <c r="S5" s="132">
        <f>SUMIF('Fixtures and Results'!D$3:D$382,Setting!C5,'Fixtures and Results'!F$3:F$382)</f>
        <v>0</v>
      </c>
      <c r="T5" s="132">
        <f t="shared" si="4"/>
        <v>4</v>
      </c>
      <c r="U5" s="132">
        <f t="shared" si="5"/>
        <v>6</v>
      </c>
      <c r="V5" s="132">
        <f t="shared" si="6"/>
        <v>2</v>
      </c>
      <c r="W5" s="132">
        <f>SUMPRODUCT(('Fixtures and Results'!G$3:G$382=Setting!C5)*('Fixtures and Results'!E$3:E$382&lt;'Fixtures and Results'!F$3:F$382))</f>
        <v>1</v>
      </c>
      <c r="X5" s="132">
        <f>SUMPRODUCT(('Fixtures and Results'!G$3:G$382=Setting!C5)*('Fixtures and Results'!E$3:E$382='Fixtures and Results'!F$3:F$382)*('Fixtures and Results'!F$3:F$382&lt;&gt;""))</f>
        <v>1</v>
      </c>
      <c r="Y5" s="132">
        <f>SUMPRODUCT(('Fixtures and Results'!G$3:G$382=Setting!C5)*('Fixtures and Results'!E$3:E$382&gt;'Fixtures and Results'!F$3:F$382))</f>
        <v>0</v>
      </c>
      <c r="Z5" s="132">
        <f>SUMIF('Fixtures and Results'!G$3:G$382,Setting!C5,'Fixtures and Results'!F$3:F$382)</f>
        <v>1</v>
      </c>
      <c r="AA5" s="132">
        <f>SUMIF('Fixtures and Results'!G$3:G$382,Setting!C5,'Fixtures and Results'!E$3:E$382)</f>
        <v>0</v>
      </c>
      <c r="AB5" s="132">
        <f t="shared" si="7"/>
        <v>1</v>
      </c>
      <c r="AC5" s="132">
        <f t="shared" si="8"/>
        <v>4</v>
      </c>
      <c r="AD5" s="132">
        <f t="shared" ref="AD5:AD27" si="10">RANK(M5,M$4:M$27)</f>
        <v>1</v>
      </c>
      <c r="AE5" s="132">
        <f t="shared" ref="AE5:AE27" si="11">SUMPRODUCT((M$4:M$27=M5)*(L$4:L$27&gt;L5))</f>
        <v>0</v>
      </c>
      <c r="AF5" s="132">
        <f t="shared" ref="AF5:AF27" si="12">SUMPRODUCT((M$4:M$27=M5)*(L$4:L$27=L5)*(J$4:J$27&gt;J5))</f>
        <v>0</v>
      </c>
      <c r="AG5" s="132">
        <f t="shared" ref="AG5:AG27" si="13">SUMPRODUCT((M$4:M$27=M5)*(L$4:L$27=L5)*(J$4:J$27=J5)*(D$4:D$27&gt;D5))</f>
        <v>0</v>
      </c>
    </row>
    <row r="6" spans="2:33">
      <c r="B6" s="128">
        <f t="shared" si="0"/>
        <v>9</v>
      </c>
      <c r="C6" s="128" t="str">
        <f>IF('Initial Setup'!D5&lt;&gt;"",'Initial Setup'!E5,0)</f>
        <v>BURSASPOR (TUR)</v>
      </c>
      <c r="D6" s="136">
        <f t="shared" ref="D6:D27" si="14">D5-1</f>
        <v>7</v>
      </c>
      <c r="E6" s="133">
        <f>COUNTIF('Fixtures and Results'!D:D,Setting!C6)+COUNTIF('Fixtures and Results'!G:G,Setting!C6)</f>
        <v>9</v>
      </c>
      <c r="F6" s="132">
        <f t="shared" si="1"/>
        <v>4</v>
      </c>
      <c r="G6" s="132">
        <f t="shared" si="2"/>
        <v>0</v>
      </c>
      <c r="H6" s="132">
        <f t="shared" si="2"/>
        <v>0</v>
      </c>
      <c r="I6" s="132">
        <f t="shared" si="2"/>
        <v>4</v>
      </c>
      <c r="J6" s="132">
        <f t="shared" si="2"/>
        <v>0</v>
      </c>
      <c r="K6" s="132">
        <f t="shared" si="2"/>
        <v>6</v>
      </c>
      <c r="L6" s="132">
        <f t="shared" si="9"/>
        <v>-6</v>
      </c>
      <c r="M6" s="132">
        <f>U6+AC6-ABS(Deduction!D5)</f>
        <v>0</v>
      </c>
      <c r="N6" s="132">
        <f t="shared" si="3"/>
        <v>2</v>
      </c>
      <c r="O6" s="132">
        <f>SUMPRODUCT(('Fixtures and Results'!D$3:D$382=Setting!C6)*('Fixtures and Results'!E$3:E$382&gt;'Fixtures and Results'!F$3:F$382))</f>
        <v>0</v>
      </c>
      <c r="P6" s="132">
        <f>SUMPRODUCT(('Fixtures and Results'!D$3:D$382=Setting!C6)*('Fixtures and Results'!E$3:E$382='Fixtures and Results'!F$3:F$382)*('Fixtures and Results'!E$3:E$382&lt;&gt;""))</f>
        <v>0</v>
      </c>
      <c r="Q6" s="132">
        <f>SUMPRODUCT(('Fixtures and Results'!D$3:D$382=Setting!C6)*('Fixtures and Results'!E$3:E$382&lt;'Fixtures and Results'!F$3:F$382))</f>
        <v>2</v>
      </c>
      <c r="R6" s="132">
        <f>SUMIF('Fixtures and Results'!D$3:D$382,Setting!C6,'Fixtures and Results'!E$3:E$382)</f>
        <v>0</v>
      </c>
      <c r="S6" s="132">
        <f>SUMIF('Fixtures and Results'!D$3:D$382,Setting!C6,'Fixtures and Results'!F$3:F$382)</f>
        <v>2</v>
      </c>
      <c r="T6" s="132">
        <f t="shared" si="4"/>
        <v>-2</v>
      </c>
      <c r="U6" s="132">
        <f t="shared" si="5"/>
        <v>0</v>
      </c>
      <c r="V6" s="132">
        <f t="shared" si="6"/>
        <v>2</v>
      </c>
      <c r="W6" s="132">
        <f>SUMPRODUCT(('Fixtures and Results'!G$3:G$382=Setting!C6)*('Fixtures and Results'!E$3:E$382&lt;'Fixtures and Results'!F$3:F$382))</f>
        <v>0</v>
      </c>
      <c r="X6" s="132">
        <f>SUMPRODUCT(('Fixtures and Results'!G$3:G$382=Setting!C6)*('Fixtures and Results'!E$3:E$382='Fixtures and Results'!F$3:F$382)*('Fixtures and Results'!F$3:F$382&lt;&gt;""))</f>
        <v>0</v>
      </c>
      <c r="Y6" s="132">
        <f>SUMPRODUCT(('Fixtures and Results'!G$3:G$382=Setting!C6)*('Fixtures and Results'!E$3:E$382&gt;'Fixtures and Results'!F$3:F$382))</f>
        <v>2</v>
      </c>
      <c r="Z6" s="132">
        <f>SUMIF('Fixtures and Results'!G$3:G$382,Setting!C6,'Fixtures and Results'!F$3:F$382)</f>
        <v>0</v>
      </c>
      <c r="AA6" s="132">
        <f>SUMIF('Fixtures and Results'!G$3:G$382,Setting!C6,'Fixtures and Results'!E$3:E$382)</f>
        <v>4</v>
      </c>
      <c r="AB6" s="132">
        <f t="shared" si="7"/>
        <v>-4</v>
      </c>
      <c r="AC6" s="132">
        <f t="shared" si="8"/>
        <v>0</v>
      </c>
      <c r="AD6" s="132">
        <f t="shared" si="10"/>
        <v>9</v>
      </c>
      <c r="AE6" s="132">
        <f t="shared" si="11"/>
        <v>0</v>
      </c>
      <c r="AF6" s="132">
        <f t="shared" si="12"/>
        <v>0</v>
      </c>
      <c r="AG6" s="132">
        <f t="shared" si="13"/>
        <v>0</v>
      </c>
    </row>
    <row r="7" spans="2:33">
      <c r="B7" s="128">
        <f t="shared" si="0"/>
        <v>3</v>
      </c>
      <c r="C7" s="128" t="str">
        <f>IF('Initial Setup'!D6&lt;&gt;"",'Initial Setup'!E6,0)</f>
        <v>CELTIC (SCO)</v>
      </c>
      <c r="D7" s="136">
        <f t="shared" si="14"/>
        <v>6</v>
      </c>
      <c r="E7" s="133">
        <f>COUNTIF('Fixtures and Results'!D:D,Setting!C7)+COUNTIF('Fixtures and Results'!G:G,Setting!C7)</f>
        <v>9</v>
      </c>
      <c r="F7" s="132">
        <f t="shared" si="1"/>
        <v>4</v>
      </c>
      <c r="G7" s="132">
        <f t="shared" si="2"/>
        <v>1</v>
      </c>
      <c r="H7" s="132">
        <f t="shared" si="2"/>
        <v>3</v>
      </c>
      <c r="I7" s="132">
        <f t="shared" si="2"/>
        <v>0</v>
      </c>
      <c r="J7" s="132">
        <f t="shared" si="2"/>
        <v>2</v>
      </c>
      <c r="K7" s="132">
        <f t="shared" si="2"/>
        <v>1</v>
      </c>
      <c r="L7" s="132">
        <f t="shared" si="9"/>
        <v>1</v>
      </c>
      <c r="M7" s="132">
        <f>U7+AC7-ABS(Deduction!D6)</f>
        <v>6</v>
      </c>
      <c r="N7" s="132">
        <f t="shared" si="3"/>
        <v>2</v>
      </c>
      <c r="O7" s="132">
        <f>SUMPRODUCT(('Fixtures and Results'!D$3:D$382=Setting!C7)*('Fixtures and Results'!E$3:E$382&gt;'Fixtures and Results'!F$3:F$382))</f>
        <v>0</v>
      </c>
      <c r="P7" s="132">
        <f>SUMPRODUCT(('Fixtures and Results'!D$3:D$382=Setting!C7)*('Fixtures and Results'!E$3:E$382='Fixtures and Results'!F$3:F$382)*('Fixtures and Results'!E$3:E$382&lt;&gt;""))</f>
        <v>2</v>
      </c>
      <c r="Q7" s="132">
        <f>SUMPRODUCT(('Fixtures and Results'!D$3:D$382=Setting!C7)*('Fixtures and Results'!E$3:E$382&lt;'Fixtures and Results'!F$3:F$382))</f>
        <v>0</v>
      </c>
      <c r="R7" s="132">
        <f>SUMIF('Fixtures and Results'!D$3:D$382,Setting!C7,'Fixtures and Results'!E$3:E$382)</f>
        <v>1</v>
      </c>
      <c r="S7" s="132">
        <f>SUMIF('Fixtures and Results'!D$3:D$382,Setting!C7,'Fixtures and Results'!F$3:F$382)</f>
        <v>1</v>
      </c>
      <c r="T7" s="132">
        <f t="shared" si="4"/>
        <v>0</v>
      </c>
      <c r="U7" s="132">
        <f t="shared" si="5"/>
        <v>2</v>
      </c>
      <c r="V7" s="132">
        <f t="shared" si="6"/>
        <v>2</v>
      </c>
      <c r="W7" s="132">
        <f>SUMPRODUCT(('Fixtures and Results'!G$3:G$382=Setting!C7)*('Fixtures and Results'!E$3:E$382&lt;'Fixtures and Results'!F$3:F$382))</f>
        <v>1</v>
      </c>
      <c r="X7" s="132">
        <f>SUMPRODUCT(('Fixtures and Results'!G$3:G$382=Setting!C7)*('Fixtures and Results'!E$3:E$382='Fixtures and Results'!F$3:F$382)*('Fixtures and Results'!F$3:F$382&lt;&gt;""))</f>
        <v>1</v>
      </c>
      <c r="Y7" s="132">
        <f>SUMPRODUCT(('Fixtures and Results'!G$3:G$382=Setting!C7)*('Fixtures and Results'!E$3:E$382&gt;'Fixtures and Results'!F$3:F$382))</f>
        <v>0</v>
      </c>
      <c r="Z7" s="132">
        <f>SUMIF('Fixtures and Results'!G$3:G$382,Setting!C7,'Fixtures and Results'!F$3:F$382)</f>
        <v>1</v>
      </c>
      <c r="AA7" s="132">
        <f>SUMIF('Fixtures and Results'!G$3:G$382,Setting!C7,'Fixtures and Results'!E$3:E$382)</f>
        <v>0</v>
      </c>
      <c r="AB7" s="132">
        <f t="shared" si="7"/>
        <v>1</v>
      </c>
      <c r="AC7" s="132">
        <f t="shared" si="8"/>
        <v>4</v>
      </c>
      <c r="AD7" s="132">
        <f t="shared" si="10"/>
        <v>3</v>
      </c>
      <c r="AE7" s="132">
        <f t="shared" si="11"/>
        <v>0</v>
      </c>
      <c r="AF7" s="132">
        <f t="shared" si="12"/>
        <v>0</v>
      </c>
      <c r="AG7" s="132">
        <f t="shared" si="13"/>
        <v>0</v>
      </c>
    </row>
    <row r="8" spans="2:33">
      <c r="B8" s="128">
        <f t="shared" si="0"/>
        <v>8</v>
      </c>
      <c r="C8" s="128" t="str">
        <f>IF('Initial Setup'!D7&lt;&gt;"",'Initial Setup'!E7,0)</f>
        <v>KONYASPOR (TUR)</v>
      </c>
      <c r="D8" s="136">
        <f t="shared" si="14"/>
        <v>5</v>
      </c>
      <c r="E8" s="133">
        <f>COUNTIF('Fixtures and Results'!D:D,Setting!C8)+COUNTIF('Fixtures and Results'!G:G,Setting!C8)</f>
        <v>9</v>
      </c>
      <c r="F8" s="132">
        <f t="shared" si="1"/>
        <v>4</v>
      </c>
      <c r="G8" s="132">
        <f t="shared" si="2"/>
        <v>0</v>
      </c>
      <c r="H8" s="132">
        <f t="shared" si="2"/>
        <v>1</v>
      </c>
      <c r="I8" s="132">
        <f t="shared" si="2"/>
        <v>3</v>
      </c>
      <c r="J8" s="132">
        <f t="shared" si="2"/>
        <v>1</v>
      </c>
      <c r="K8" s="132">
        <f t="shared" si="2"/>
        <v>6</v>
      </c>
      <c r="L8" s="132">
        <f t="shared" si="9"/>
        <v>-5</v>
      </c>
      <c r="M8" s="132">
        <f>U8+AC8-ABS(Deduction!D7)</f>
        <v>1</v>
      </c>
      <c r="N8" s="132">
        <f t="shared" si="3"/>
        <v>2</v>
      </c>
      <c r="O8" s="132">
        <f>SUMPRODUCT(('Fixtures and Results'!D$3:D$382=Setting!C8)*('Fixtures and Results'!E$3:E$382&gt;'Fixtures and Results'!F$3:F$382))</f>
        <v>0</v>
      </c>
      <c r="P8" s="132">
        <f>SUMPRODUCT(('Fixtures and Results'!D$3:D$382=Setting!C8)*('Fixtures and Results'!E$3:E$382='Fixtures and Results'!F$3:F$382)*('Fixtures and Results'!E$3:E$382&lt;&gt;""))</f>
        <v>0</v>
      </c>
      <c r="Q8" s="132">
        <f>SUMPRODUCT(('Fixtures and Results'!D$3:D$382=Setting!C8)*('Fixtures and Results'!E$3:E$382&lt;'Fixtures and Results'!F$3:F$382))</f>
        <v>2</v>
      </c>
      <c r="R8" s="132">
        <f>SUMIF('Fixtures and Results'!D$3:D$382,Setting!C8,'Fixtures and Results'!E$3:E$382)</f>
        <v>0</v>
      </c>
      <c r="S8" s="132">
        <f>SUMIF('Fixtures and Results'!D$3:D$382,Setting!C8,'Fixtures and Results'!F$3:F$382)</f>
        <v>4</v>
      </c>
      <c r="T8" s="132">
        <f t="shared" si="4"/>
        <v>-4</v>
      </c>
      <c r="U8" s="132">
        <f t="shared" si="5"/>
        <v>0</v>
      </c>
      <c r="V8" s="132">
        <f t="shared" si="6"/>
        <v>2</v>
      </c>
      <c r="W8" s="132">
        <f>SUMPRODUCT(('Fixtures and Results'!G$3:G$382=Setting!C8)*('Fixtures and Results'!E$3:E$382&lt;'Fixtures and Results'!F$3:F$382))</f>
        <v>0</v>
      </c>
      <c r="X8" s="132">
        <f>SUMPRODUCT(('Fixtures and Results'!G$3:G$382=Setting!C8)*('Fixtures and Results'!E$3:E$382='Fixtures and Results'!F$3:F$382)*('Fixtures and Results'!F$3:F$382&lt;&gt;""))</f>
        <v>1</v>
      </c>
      <c r="Y8" s="132">
        <f>SUMPRODUCT(('Fixtures and Results'!G$3:G$382=Setting!C8)*('Fixtures and Results'!E$3:E$382&gt;'Fixtures and Results'!F$3:F$382))</f>
        <v>1</v>
      </c>
      <c r="Z8" s="132">
        <f>SUMIF('Fixtures and Results'!G$3:G$382,Setting!C8,'Fixtures and Results'!F$3:F$382)</f>
        <v>1</v>
      </c>
      <c r="AA8" s="132">
        <f>SUMIF('Fixtures and Results'!G$3:G$382,Setting!C8,'Fixtures and Results'!E$3:E$382)</f>
        <v>2</v>
      </c>
      <c r="AB8" s="132">
        <f t="shared" si="7"/>
        <v>-1</v>
      </c>
      <c r="AC8" s="132">
        <f t="shared" si="8"/>
        <v>1</v>
      </c>
      <c r="AD8" s="132">
        <f t="shared" si="10"/>
        <v>8</v>
      </c>
      <c r="AE8" s="132">
        <f t="shared" si="11"/>
        <v>0</v>
      </c>
      <c r="AF8" s="132">
        <f t="shared" si="12"/>
        <v>0</v>
      </c>
      <c r="AG8" s="132">
        <f t="shared" si="13"/>
        <v>0</v>
      </c>
    </row>
    <row r="9" spans="2:33">
      <c r="B9" s="128">
        <f t="shared" si="0"/>
        <v>4</v>
      </c>
      <c r="C9" s="128" t="str">
        <f>IF('Initial Setup'!D8&lt;&gt;"",'Initial Setup'!E8,0)</f>
        <v>LOSC LILLE (FRA)</v>
      </c>
      <c r="D9" s="136">
        <f t="shared" si="14"/>
        <v>4</v>
      </c>
      <c r="E9" s="133">
        <f>COUNTIF('Fixtures and Results'!D:D,Setting!C9)+COUNTIF('Fixtures and Results'!G:G,Setting!C9)</f>
        <v>9</v>
      </c>
      <c r="F9" s="132">
        <f t="shared" si="1"/>
        <v>3</v>
      </c>
      <c r="G9" s="132">
        <f t="shared" si="2"/>
        <v>1</v>
      </c>
      <c r="H9" s="132">
        <f t="shared" si="2"/>
        <v>2</v>
      </c>
      <c r="I9" s="132">
        <f t="shared" si="2"/>
        <v>0</v>
      </c>
      <c r="J9" s="132">
        <f t="shared" si="2"/>
        <v>1</v>
      </c>
      <c r="K9" s="132">
        <f t="shared" si="2"/>
        <v>0</v>
      </c>
      <c r="L9" s="132">
        <f t="shared" si="9"/>
        <v>1</v>
      </c>
      <c r="M9" s="132">
        <f>U9+AC9-ABS(Deduction!D8)</f>
        <v>5</v>
      </c>
      <c r="N9" s="132">
        <f t="shared" si="3"/>
        <v>2</v>
      </c>
      <c r="O9" s="132">
        <f>SUMPRODUCT(('Fixtures and Results'!D$3:D$382=Setting!C9)*('Fixtures and Results'!E$3:E$382&gt;'Fixtures and Results'!F$3:F$382))</f>
        <v>1</v>
      </c>
      <c r="P9" s="132">
        <f>SUMPRODUCT(('Fixtures and Results'!D$3:D$382=Setting!C9)*('Fixtures and Results'!E$3:E$382='Fixtures and Results'!F$3:F$382)*('Fixtures and Results'!E$3:E$382&lt;&gt;""))</f>
        <v>1</v>
      </c>
      <c r="Q9" s="132">
        <f>SUMPRODUCT(('Fixtures and Results'!D$3:D$382=Setting!C9)*('Fixtures and Results'!E$3:E$382&lt;'Fixtures and Results'!F$3:F$382))</f>
        <v>0</v>
      </c>
      <c r="R9" s="132">
        <f>SUMIF('Fixtures and Results'!D$3:D$382,Setting!C9,'Fixtures and Results'!E$3:E$382)</f>
        <v>1</v>
      </c>
      <c r="S9" s="132">
        <f>SUMIF('Fixtures and Results'!D$3:D$382,Setting!C9,'Fixtures and Results'!F$3:F$382)</f>
        <v>0</v>
      </c>
      <c r="T9" s="132">
        <f t="shared" si="4"/>
        <v>1</v>
      </c>
      <c r="U9" s="132">
        <f t="shared" si="5"/>
        <v>4</v>
      </c>
      <c r="V9" s="132">
        <f t="shared" si="6"/>
        <v>1</v>
      </c>
      <c r="W9" s="132">
        <f>SUMPRODUCT(('Fixtures and Results'!G$3:G$382=Setting!C9)*('Fixtures and Results'!E$3:E$382&lt;'Fixtures and Results'!F$3:F$382))</f>
        <v>0</v>
      </c>
      <c r="X9" s="132">
        <f>SUMPRODUCT(('Fixtures and Results'!G$3:G$382=Setting!C9)*('Fixtures and Results'!E$3:E$382='Fixtures and Results'!F$3:F$382)*('Fixtures and Results'!F$3:F$382&lt;&gt;""))</f>
        <v>1</v>
      </c>
      <c r="Y9" s="132">
        <f>SUMPRODUCT(('Fixtures and Results'!G$3:G$382=Setting!C9)*('Fixtures and Results'!E$3:E$382&gt;'Fixtures and Results'!F$3:F$382))</f>
        <v>0</v>
      </c>
      <c r="Z9" s="132">
        <f>SUMIF('Fixtures and Results'!G$3:G$382,Setting!C9,'Fixtures and Results'!F$3:F$382)</f>
        <v>0</v>
      </c>
      <c r="AA9" s="132">
        <f>SUMIF('Fixtures and Results'!G$3:G$382,Setting!C9,'Fixtures and Results'!E$3:E$382)</f>
        <v>0</v>
      </c>
      <c r="AB9" s="132">
        <f t="shared" si="7"/>
        <v>0</v>
      </c>
      <c r="AC9" s="132">
        <f t="shared" si="8"/>
        <v>1</v>
      </c>
      <c r="AD9" s="132">
        <f t="shared" si="10"/>
        <v>4</v>
      </c>
      <c r="AE9" s="132">
        <f t="shared" si="11"/>
        <v>0</v>
      </c>
      <c r="AF9" s="132">
        <f t="shared" si="12"/>
        <v>0</v>
      </c>
      <c r="AG9" s="132">
        <f t="shared" si="13"/>
        <v>0</v>
      </c>
    </row>
    <row r="10" spans="2:33">
      <c r="B10" s="128">
        <f t="shared" si="0"/>
        <v>6</v>
      </c>
      <c r="C10" s="128" t="str">
        <f>IF('Initial Setup'!D9&lt;&gt;"",'Initial Setup'!E9,0)</f>
        <v>NEFTÇİ PFK (AZE)</v>
      </c>
      <c r="D10" s="136">
        <f t="shared" si="14"/>
        <v>3</v>
      </c>
      <c r="E10" s="133">
        <f>COUNTIF('Fixtures and Results'!D:D,Setting!C10)+COUNTIF('Fixtures and Results'!G:G,Setting!C10)</f>
        <v>9</v>
      </c>
      <c r="F10" s="132">
        <f t="shared" si="1"/>
        <v>3</v>
      </c>
      <c r="G10" s="132">
        <f t="shared" si="2"/>
        <v>1</v>
      </c>
      <c r="H10" s="132">
        <f t="shared" si="2"/>
        <v>0</v>
      </c>
      <c r="I10" s="132">
        <f t="shared" si="2"/>
        <v>2</v>
      </c>
      <c r="J10" s="132">
        <f t="shared" si="2"/>
        <v>3</v>
      </c>
      <c r="K10" s="132">
        <f t="shared" si="2"/>
        <v>2</v>
      </c>
      <c r="L10" s="132">
        <f t="shared" si="9"/>
        <v>1</v>
      </c>
      <c r="M10" s="132">
        <f>U10+AC10-ABS(Deduction!D9)</f>
        <v>3</v>
      </c>
      <c r="N10" s="132">
        <f t="shared" si="3"/>
        <v>1</v>
      </c>
      <c r="O10" s="132">
        <f>SUMPRODUCT(('Fixtures and Results'!D$3:D$382=Setting!C10)*('Fixtures and Results'!E$3:E$382&gt;'Fixtures and Results'!F$3:F$382))</f>
        <v>0</v>
      </c>
      <c r="P10" s="132">
        <f>SUMPRODUCT(('Fixtures and Results'!D$3:D$382=Setting!C10)*('Fixtures and Results'!E$3:E$382='Fixtures and Results'!F$3:F$382)*('Fixtures and Results'!E$3:E$382&lt;&gt;""))</f>
        <v>0</v>
      </c>
      <c r="Q10" s="132">
        <f>SUMPRODUCT(('Fixtures and Results'!D$3:D$382=Setting!C10)*('Fixtures and Results'!E$3:E$382&lt;'Fixtures and Results'!F$3:F$382))</f>
        <v>1</v>
      </c>
      <c r="R10" s="132">
        <f>SUMIF('Fixtures and Results'!D$3:D$382,Setting!C10,'Fixtures and Results'!E$3:E$382)</f>
        <v>0</v>
      </c>
      <c r="S10" s="132">
        <f>SUMIF('Fixtures and Results'!D$3:D$382,Setting!C10,'Fixtures and Results'!F$3:F$382)</f>
        <v>1</v>
      </c>
      <c r="T10" s="132">
        <f t="shared" si="4"/>
        <v>-1</v>
      </c>
      <c r="U10" s="132">
        <f t="shared" si="5"/>
        <v>0</v>
      </c>
      <c r="V10" s="132">
        <f t="shared" si="6"/>
        <v>2</v>
      </c>
      <c r="W10" s="132">
        <f>SUMPRODUCT(('Fixtures and Results'!G$3:G$382=Setting!C10)*('Fixtures and Results'!E$3:E$382&lt;'Fixtures and Results'!F$3:F$382))</f>
        <v>1</v>
      </c>
      <c r="X10" s="132">
        <f>SUMPRODUCT(('Fixtures and Results'!G$3:G$382=Setting!C10)*('Fixtures and Results'!E$3:E$382='Fixtures and Results'!F$3:F$382)*('Fixtures and Results'!F$3:F$382&lt;&gt;""))</f>
        <v>0</v>
      </c>
      <c r="Y10" s="132">
        <f>SUMPRODUCT(('Fixtures and Results'!G$3:G$382=Setting!C10)*('Fixtures and Results'!E$3:E$382&gt;'Fixtures and Results'!F$3:F$382))</f>
        <v>1</v>
      </c>
      <c r="Z10" s="132">
        <f>SUMIF('Fixtures and Results'!G$3:G$382,Setting!C10,'Fixtures and Results'!F$3:F$382)</f>
        <v>3</v>
      </c>
      <c r="AA10" s="132">
        <f>SUMIF('Fixtures and Results'!G$3:G$382,Setting!C10,'Fixtures and Results'!E$3:E$382)</f>
        <v>1</v>
      </c>
      <c r="AB10" s="132">
        <f t="shared" si="7"/>
        <v>2</v>
      </c>
      <c r="AC10" s="132">
        <f t="shared" si="8"/>
        <v>3</v>
      </c>
      <c r="AD10" s="132">
        <f t="shared" si="10"/>
        <v>6</v>
      </c>
      <c r="AE10" s="132">
        <f t="shared" si="11"/>
        <v>0</v>
      </c>
      <c r="AF10" s="132">
        <f t="shared" si="12"/>
        <v>0</v>
      </c>
      <c r="AG10" s="132">
        <f t="shared" si="13"/>
        <v>0</v>
      </c>
    </row>
    <row r="11" spans="2:33">
      <c r="B11" s="128">
        <f t="shared" si="0"/>
        <v>5</v>
      </c>
      <c r="C11" s="128" t="str">
        <f>IF('Initial Setup'!D10&lt;&gt;"",'Initial Setup'!E10,0)</f>
        <v>SIGMA OLOMOUC (CZE)</v>
      </c>
      <c r="D11" s="136">
        <f t="shared" si="14"/>
        <v>2</v>
      </c>
      <c r="E11" s="133">
        <f>COUNTIF('Fixtures and Results'!D:D,Setting!C11)+COUNTIF('Fixtures and Results'!G:G,Setting!C11)</f>
        <v>9</v>
      </c>
      <c r="F11" s="132">
        <f t="shared" si="1"/>
        <v>3</v>
      </c>
      <c r="G11" s="132">
        <f t="shared" si="2"/>
        <v>1</v>
      </c>
      <c r="H11" s="132">
        <f t="shared" si="2"/>
        <v>2</v>
      </c>
      <c r="I11" s="132">
        <f t="shared" si="2"/>
        <v>0</v>
      </c>
      <c r="J11" s="132">
        <f t="shared" si="2"/>
        <v>1</v>
      </c>
      <c r="K11" s="132">
        <f t="shared" si="2"/>
        <v>0</v>
      </c>
      <c r="L11" s="132">
        <f t="shared" si="9"/>
        <v>1</v>
      </c>
      <c r="M11" s="132">
        <f>U11+AC11-ABS(Deduction!D10)</f>
        <v>5</v>
      </c>
      <c r="N11" s="132">
        <f t="shared" si="3"/>
        <v>2</v>
      </c>
      <c r="O11" s="132">
        <f>SUMPRODUCT(('Fixtures and Results'!D$3:D$382=Setting!C11)*('Fixtures and Results'!E$3:E$382&gt;'Fixtures and Results'!F$3:F$382))</f>
        <v>1</v>
      </c>
      <c r="P11" s="132">
        <f>SUMPRODUCT(('Fixtures and Results'!D$3:D$382=Setting!C11)*('Fixtures and Results'!E$3:E$382='Fixtures and Results'!F$3:F$382)*('Fixtures and Results'!E$3:E$382&lt;&gt;""))</f>
        <v>1</v>
      </c>
      <c r="Q11" s="132">
        <f>SUMPRODUCT(('Fixtures and Results'!D$3:D$382=Setting!C11)*('Fixtures and Results'!E$3:E$382&lt;'Fixtures and Results'!F$3:F$382))</f>
        <v>0</v>
      </c>
      <c r="R11" s="132">
        <f>SUMIF('Fixtures and Results'!D$3:D$382,Setting!C11,'Fixtures and Results'!E$3:E$382)</f>
        <v>1</v>
      </c>
      <c r="S11" s="132">
        <f>SUMIF('Fixtures and Results'!D$3:D$382,Setting!C11,'Fixtures and Results'!F$3:F$382)</f>
        <v>0</v>
      </c>
      <c r="T11" s="132">
        <f t="shared" si="4"/>
        <v>1</v>
      </c>
      <c r="U11" s="132">
        <f t="shared" si="5"/>
        <v>4</v>
      </c>
      <c r="V11" s="132">
        <f t="shared" si="6"/>
        <v>1</v>
      </c>
      <c r="W11" s="132">
        <f>SUMPRODUCT(('Fixtures and Results'!G$3:G$382=Setting!C11)*('Fixtures and Results'!E$3:E$382&lt;'Fixtures and Results'!F$3:F$382))</f>
        <v>0</v>
      </c>
      <c r="X11" s="132">
        <f>SUMPRODUCT(('Fixtures and Results'!G$3:G$382=Setting!C11)*('Fixtures and Results'!E$3:E$382='Fixtures and Results'!F$3:F$382)*('Fixtures and Results'!F$3:F$382&lt;&gt;""))</f>
        <v>1</v>
      </c>
      <c r="Y11" s="132">
        <f>SUMPRODUCT(('Fixtures and Results'!G$3:G$382=Setting!C11)*('Fixtures and Results'!E$3:E$382&gt;'Fixtures and Results'!F$3:F$382))</f>
        <v>0</v>
      </c>
      <c r="Z11" s="132">
        <f>SUMIF('Fixtures and Results'!G$3:G$382,Setting!C11,'Fixtures and Results'!F$3:F$382)</f>
        <v>0</v>
      </c>
      <c r="AA11" s="132">
        <f>SUMIF('Fixtures and Results'!G$3:G$382,Setting!C11,'Fixtures and Results'!E$3:E$382)</f>
        <v>0</v>
      </c>
      <c r="AB11" s="132">
        <f t="shared" si="7"/>
        <v>0</v>
      </c>
      <c r="AC11" s="132">
        <f t="shared" si="8"/>
        <v>1</v>
      </c>
      <c r="AD11" s="132">
        <f t="shared" si="10"/>
        <v>4</v>
      </c>
      <c r="AE11" s="132">
        <f t="shared" si="11"/>
        <v>0</v>
      </c>
      <c r="AF11" s="132">
        <f t="shared" si="12"/>
        <v>0</v>
      </c>
      <c r="AG11" s="132">
        <f t="shared" si="13"/>
        <v>1</v>
      </c>
    </row>
    <row r="12" spans="2:33">
      <c r="B12" s="128">
        <f t="shared" si="0"/>
        <v>2</v>
      </c>
      <c r="C12" s="128" t="str">
        <f>IF('Initial Setup'!D11&lt;&gt;"",'Initial Setup'!E11,0)</f>
        <v>SLASK WROCLAW (POL)</v>
      </c>
      <c r="D12" s="136">
        <f t="shared" si="14"/>
        <v>1</v>
      </c>
      <c r="E12" s="133">
        <f>COUNTIF('Fixtures and Results'!D:D,Setting!C12)+COUNTIF('Fixtures and Results'!G:G,Setting!C12)</f>
        <v>9</v>
      </c>
      <c r="F12" s="132">
        <f t="shared" si="1"/>
        <v>3</v>
      </c>
      <c r="G12" s="132">
        <f t="shared" si="2"/>
        <v>3</v>
      </c>
      <c r="H12" s="132">
        <f t="shared" si="2"/>
        <v>0</v>
      </c>
      <c r="I12" s="132">
        <f t="shared" si="2"/>
        <v>0</v>
      </c>
      <c r="J12" s="132">
        <f t="shared" si="2"/>
        <v>3</v>
      </c>
      <c r="K12" s="132">
        <f t="shared" si="2"/>
        <v>0</v>
      </c>
      <c r="L12" s="132">
        <f t="shared" si="9"/>
        <v>3</v>
      </c>
      <c r="M12" s="132">
        <f>U12+AC12-ABS(Deduction!D11)</f>
        <v>9</v>
      </c>
      <c r="N12" s="132">
        <f t="shared" si="3"/>
        <v>1</v>
      </c>
      <c r="O12" s="132">
        <f>SUMPRODUCT(('Fixtures and Results'!D$3:D$382=Setting!C12)*('Fixtures and Results'!E$3:E$382&gt;'Fixtures and Results'!F$3:F$382))</f>
        <v>1</v>
      </c>
      <c r="P12" s="132">
        <f>SUMPRODUCT(('Fixtures and Results'!D$3:D$382=Setting!C12)*('Fixtures and Results'!E$3:E$382='Fixtures and Results'!F$3:F$382)*('Fixtures and Results'!E$3:E$382&lt;&gt;""))</f>
        <v>0</v>
      </c>
      <c r="Q12" s="132">
        <f>SUMPRODUCT(('Fixtures and Results'!D$3:D$382=Setting!C12)*('Fixtures and Results'!E$3:E$382&lt;'Fixtures and Results'!F$3:F$382))</f>
        <v>0</v>
      </c>
      <c r="R12" s="132">
        <f>SUMIF('Fixtures and Results'!D$3:D$382,Setting!C12,'Fixtures and Results'!E$3:E$382)</f>
        <v>1</v>
      </c>
      <c r="S12" s="132">
        <f>SUMIF('Fixtures and Results'!D$3:D$382,Setting!C12,'Fixtures and Results'!F$3:F$382)</f>
        <v>0</v>
      </c>
      <c r="T12" s="132">
        <f t="shared" si="4"/>
        <v>1</v>
      </c>
      <c r="U12" s="132">
        <f t="shared" si="5"/>
        <v>3</v>
      </c>
      <c r="V12" s="132">
        <f t="shared" si="6"/>
        <v>2</v>
      </c>
      <c r="W12" s="132">
        <f>SUMPRODUCT(('Fixtures and Results'!G$3:G$382=Setting!C12)*('Fixtures and Results'!E$3:E$382&lt;'Fixtures and Results'!F$3:F$382))</f>
        <v>2</v>
      </c>
      <c r="X12" s="132">
        <f>SUMPRODUCT(('Fixtures and Results'!G$3:G$382=Setting!C12)*('Fixtures and Results'!E$3:E$382='Fixtures and Results'!F$3:F$382)*('Fixtures and Results'!F$3:F$382&lt;&gt;""))</f>
        <v>0</v>
      </c>
      <c r="Y12" s="132">
        <f>SUMPRODUCT(('Fixtures and Results'!G$3:G$382=Setting!C12)*('Fixtures and Results'!E$3:E$382&gt;'Fixtures and Results'!F$3:F$382))</f>
        <v>0</v>
      </c>
      <c r="Z12" s="132">
        <f>SUMIF('Fixtures and Results'!G$3:G$382,Setting!C12,'Fixtures and Results'!F$3:F$382)</f>
        <v>2</v>
      </c>
      <c r="AA12" s="132">
        <f>SUMIF('Fixtures and Results'!G$3:G$382,Setting!C12,'Fixtures and Results'!E$3:E$382)</f>
        <v>0</v>
      </c>
      <c r="AB12" s="132">
        <f t="shared" si="7"/>
        <v>2</v>
      </c>
      <c r="AC12" s="132">
        <f t="shared" si="8"/>
        <v>6</v>
      </c>
      <c r="AD12" s="132">
        <f t="shared" si="10"/>
        <v>2</v>
      </c>
      <c r="AE12" s="132">
        <f t="shared" si="11"/>
        <v>0</v>
      </c>
      <c r="AF12" s="132">
        <f t="shared" si="12"/>
        <v>0</v>
      </c>
      <c r="AG12" s="132">
        <f t="shared" si="13"/>
        <v>0</v>
      </c>
    </row>
    <row r="13" spans="2:33">
      <c r="B13" s="128">
        <f t="shared" si="0"/>
        <v>10</v>
      </c>
      <c r="C13" s="128">
        <f>IF('Initial Setup'!D12&lt;&gt;"",'Initial Setup'!E12,0)</f>
        <v>0</v>
      </c>
      <c r="D13" s="136">
        <f t="shared" si="14"/>
        <v>0</v>
      </c>
      <c r="E13" s="133">
        <f>COUNTIF('Fixtures and Results'!D:D,Setting!C13)+COUNTIF('Fixtures and Results'!G:G,Setting!C13)</f>
        <v>0</v>
      </c>
      <c r="F13" s="132">
        <f t="shared" si="1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9"/>
        <v>-100</v>
      </c>
      <c r="M13" s="132">
        <f>U13+AC13-ABS(Deduction!D12)</f>
        <v>0</v>
      </c>
      <c r="N13" s="132">
        <f t="shared" si="3"/>
        <v>0</v>
      </c>
      <c r="O13" s="132">
        <f>SUMPRODUCT(('Fixtures and Results'!D$3:D$382=Setting!C13)*('Fixtures and Results'!E$3:E$382&gt;'Fixtures and Results'!F$3:F$382))</f>
        <v>0</v>
      </c>
      <c r="P13" s="132">
        <f>SUMPRODUCT(('Fixtures and Results'!D$3:D$382=Setting!C13)*('Fixtures and Results'!E$3:E$382='Fixtures and Results'!F$3:F$382)*('Fixtures and Results'!E$3:E$382&lt;&gt;""))</f>
        <v>0</v>
      </c>
      <c r="Q13" s="132">
        <f>SUMPRODUCT(('Fixtures and Results'!D$3:D$382=Setting!C13)*('Fixtures and Results'!E$3:E$382&lt;'Fixtures and Results'!F$3:F$382))</f>
        <v>0</v>
      </c>
      <c r="R13" s="132">
        <f>SUMIF('Fixtures and Results'!D$3:D$382,Setting!C13,'Fixtures and Results'!E$3:E$382)</f>
        <v>0</v>
      </c>
      <c r="S13" s="132">
        <f>SUMIF('Fixtures and Results'!D$3:D$382,Setting!C13,'Fixtures and Results'!F$3:F$382)</f>
        <v>0</v>
      </c>
      <c r="T13" s="132">
        <f t="shared" si="4"/>
        <v>0</v>
      </c>
      <c r="U13" s="132">
        <f t="shared" si="5"/>
        <v>0</v>
      </c>
      <c r="V13" s="132">
        <f t="shared" si="6"/>
        <v>0</v>
      </c>
      <c r="W13" s="132">
        <f>SUMPRODUCT(('Fixtures and Results'!G$3:G$382=Setting!C13)*('Fixtures and Results'!E$3:E$382&lt;'Fixtures and Results'!F$3:F$382))</f>
        <v>0</v>
      </c>
      <c r="X13" s="132">
        <f>SUMPRODUCT(('Fixtures and Results'!G$3:G$382=Setting!C13)*('Fixtures and Results'!E$3:E$382='Fixtures and Results'!F$3:F$382)*('Fixtures and Results'!F$3:F$382&lt;&gt;""))</f>
        <v>0</v>
      </c>
      <c r="Y13" s="132">
        <f>SUMPRODUCT(('Fixtures and Results'!G$3:G$382=Setting!C13)*('Fixtures and Results'!E$3:E$382&gt;'Fixtures and Results'!F$3:F$382))</f>
        <v>0</v>
      </c>
      <c r="Z13" s="132">
        <f>SUMIF('Fixtures and Results'!G$3:G$382,Setting!C13,'Fixtures and Results'!F$3:F$382)</f>
        <v>0</v>
      </c>
      <c r="AA13" s="132">
        <f>SUMIF('Fixtures and Results'!G$3:G$382,Setting!C13,'Fixtures and Results'!E$3:E$382)</f>
        <v>0</v>
      </c>
      <c r="AB13" s="132">
        <f t="shared" si="7"/>
        <v>0</v>
      </c>
      <c r="AC13" s="132">
        <f t="shared" si="8"/>
        <v>0</v>
      </c>
      <c r="AD13" s="132">
        <f t="shared" si="10"/>
        <v>9</v>
      </c>
      <c r="AE13" s="132">
        <f t="shared" si="11"/>
        <v>1</v>
      </c>
      <c r="AF13" s="132">
        <f t="shared" si="12"/>
        <v>0</v>
      </c>
      <c r="AG13" s="132">
        <f t="shared" si="13"/>
        <v>0</v>
      </c>
    </row>
    <row r="14" spans="2:33">
      <c r="B14" s="128">
        <f t="shared" si="0"/>
        <v>11</v>
      </c>
      <c r="C14" s="128">
        <f>IF('Initial Setup'!D13&lt;&gt;"",'Initial Setup'!E13,0)</f>
        <v>0</v>
      </c>
      <c r="D14" s="136">
        <f t="shared" si="14"/>
        <v>-1</v>
      </c>
      <c r="E14" s="133">
        <f>COUNTIF('Fixtures and Results'!D:D,Setting!C14)+COUNTIF('Fixtures and Results'!G:G,Setting!C14)</f>
        <v>0</v>
      </c>
      <c r="F14" s="132">
        <f t="shared" si="1"/>
        <v>0</v>
      </c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9"/>
        <v>-100</v>
      </c>
      <c r="M14" s="132">
        <f>U14+AC14-ABS(Deduction!D13)</f>
        <v>0</v>
      </c>
      <c r="N14" s="132">
        <f t="shared" si="3"/>
        <v>0</v>
      </c>
      <c r="O14" s="132">
        <f>SUMPRODUCT(('Fixtures and Results'!D$3:D$382=Setting!C14)*('Fixtures and Results'!E$3:E$382&gt;'Fixtures and Results'!F$3:F$382))</f>
        <v>0</v>
      </c>
      <c r="P14" s="132">
        <f>SUMPRODUCT(('Fixtures and Results'!D$3:D$382=Setting!C14)*('Fixtures and Results'!E$3:E$382='Fixtures and Results'!F$3:F$382)*('Fixtures and Results'!E$3:E$382&lt;&gt;""))</f>
        <v>0</v>
      </c>
      <c r="Q14" s="132">
        <f>SUMPRODUCT(('Fixtures and Results'!D$3:D$382=Setting!C14)*('Fixtures and Results'!E$3:E$382&lt;'Fixtures and Results'!F$3:F$382))</f>
        <v>0</v>
      </c>
      <c r="R14" s="132">
        <f>SUMIF('Fixtures and Results'!D$3:D$382,Setting!C14,'Fixtures and Results'!E$3:E$382)</f>
        <v>0</v>
      </c>
      <c r="S14" s="132">
        <f>SUMIF('Fixtures and Results'!D$3:D$382,Setting!C14,'Fixtures and Results'!F$3:F$382)</f>
        <v>0</v>
      </c>
      <c r="T14" s="132">
        <f t="shared" si="4"/>
        <v>0</v>
      </c>
      <c r="U14" s="132">
        <f t="shared" si="5"/>
        <v>0</v>
      </c>
      <c r="V14" s="132">
        <f t="shared" si="6"/>
        <v>0</v>
      </c>
      <c r="W14" s="132">
        <f>SUMPRODUCT(('Fixtures and Results'!G$3:G$382=Setting!C14)*('Fixtures and Results'!E$3:E$382&lt;'Fixtures and Results'!F$3:F$382))</f>
        <v>0</v>
      </c>
      <c r="X14" s="132">
        <f>SUMPRODUCT(('Fixtures and Results'!G$3:G$382=Setting!C14)*('Fixtures and Results'!E$3:E$382='Fixtures and Results'!F$3:F$382)*('Fixtures and Results'!F$3:F$382&lt;&gt;""))</f>
        <v>0</v>
      </c>
      <c r="Y14" s="132">
        <f>SUMPRODUCT(('Fixtures and Results'!G$3:G$382=Setting!C14)*('Fixtures and Results'!E$3:E$382&gt;'Fixtures and Results'!F$3:F$382))</f>
        <v>0</v>
      </c>
      <c r="Z14" s="132">
        <f>SUMIF('Fixtures and Results'!G$3:G$382,Setting!C14,'Fixtures and Results'!F$3:F$382)</f>
        <v>0</v>
      </c>
      <c r="AA14" s="132">
        <f>SUMIF('Fixtures and Results'!G$3:G$382,Setting!C14,'Fixtures and Results'!E$3:E$382)</f>
        <v>0</v>
      </c>
      <c r="AB14" s="132">
        <f t="shared" si="7"/>
        <v>0</v>
      </c>
      <c r="AC14" s="132">
        <f t="shared" si="8"/>
        <v>0</v>
      </c>
      <c r="AD14" s="132">
        <f t="shared" si="10"/>
        <v>9</v>
      </c>
      <c r="AE14" s="132">
        <f t="shared" si="11"/>
        <v>1</v>
      </c>
      <c r="AF14" s="132">
        <f t="shared" si="12"/>
        <v>0</v>
      </c>
      <c r="AG14" s="132">
        <f t="shared" si="13"/>
        <v>1</v>
      </c>
    </row>
    <row r="15" spans="2:33">
      <c r="B15" s="128">
        <f t="shared" si="0"/>
        <v>12</v>
      </c>
      <c r="C15" s="128">
        <f>IF('Initial Setup'!D14&lt;&gt;"",'Initial Setup'!E14,0)</f>
        <v>0</v>
      </c>
      <c r="D15" s="136">
        <f t="shared" si="14"/>
        <v>-2</v>
      </c>
      <c r="E15" s="133">
        <f>COUNTIF('Fixtures and Results'!D:D,Setting!C15)+COUNTIF('Fixtures and Results'!G:G,Setting!C15)</f>
        <v>0</v>
      </c>
      <c r="F15" s="132">
        <f t="shared" si="1"/>
        <v>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9"/>
        <v>-100</v>
      </c>
      <c r="M15" s="132">
        <f>U15+AC15-ABS(Deduction!D14)</f>
        <v>0</v>
      </c>
      <c r="N15" s="132">
        <f t="shared" si="3"/>
        <v>0</v>
      </c>
      <c r="O15" s="132">
        <f>SUMPRODUCT(('Fixtures and Results'!D$3:D$382=Setting!C15)*('Fixtures and Results'!E$3:E$382&gt;'Fixtures and Results'!F$3:F$382))</f>
        <v>0</v>
      </c>
      <c r="P15" s="132">
        <f>SUMPRODUCT(('Fixtures and Results'!D$3:D$382=Setting!C15)*('Fixtures and Results'!E$3:E$382='Fixtures and Results'!F$3:F$382)*('Fixtures and Results'!E$3:E$382&lt;&gt;""))</f>
        <v>0</v>
      </c>
      <c r="Q15" s="132">
        <f>SUMPRODUCT(('Fixtures and Results'!D$3:D$382=Setting!C15)*('Fixtures and Results'!E$3:E$382&lt;'Fixtures and Results'!F$3:F$382))</f>
        <v>0</v>
      </c>
      <c r="R15" s="132">
        <f>SUMIF('Fixtures and Results'!D$3:D$382,Setting!C15,'Fixtures and Results'!E$3:E$382)</f>
        <v>0</v>
      </c>
      <c r="S15" s="132">
        <f>SUMIF('Fixtures and Results'!D$3:D$382,Setting!C15,'Fixtures and Results'!F$3:F$382)</f>
        <v>0</v>
      </c>
      <c r="T15" s="132">
        <f t="shared" si="4"/>
        <v>0</v>
      </c>
      <c r="U15" s="132">
        <f t="shared" si="5"/>
        <v>0</v>
      </c>
      <c r="V15" s="132">
        <f t="shared" si="6"/>
        <v>0</v>
      </c>
      <c r="W15" s="132">
        <f>SUMPRODUCT(('Fixtures and Results'!G$3:G$382=Setting!C15)*('Fixtures and Results'!E$3:E$382&lt;'Fixtures and Results'!F$3:F$382))</f>
        <v>0</v>
      </c>
      <c r="X15" s="132">
        <f>SUMPRODUCT(('Fixtures and Results'!G$3:G$382=Setting!C15)*('Fixtures and Results'!E$3:E$382='Fixtures and Results'!F$3:F$382)*('Fixtures and Results'!F$3:F$382&lt;&gt;""))</f>
        <v>0</v>
      </c>
      <c r="Y15" s="132">
        <f>SUMPRODUCT(('Fixtures and Results'!G$3:G$382=Setting!C15)*('Fixtures and Results'!E$3:E$382&gt;'Fixtures and Results'!F$3:F$382))</f>
        <v>0</v>
      </c>
      <c r="Z15" s="132">
        <f>SUMIF('Fixtures and Results'!G$3:G$382,Setting!C15,'Fixtures and Results'!F$3:F$382)</f>
        <v>0</v>
      </c>
      <c r="AA15" s="132">
        <f>SUMIF('Fixtures and Results'!G$3:G$382,Setting!C15,'Fixtures and Results'!E$3:E$382)</f>
        <v>0</v>
      </c>
      <c r="AB15" s="132">
        <f t="shared" si="7"/>
        <v>0</v>
      </c>
      <c r="AC15" s="132">
        <f t="shared" si="8"/>
        <v>0</v>
      </c>
      <c r="AD15" s="132">
        <f t="shared" si="10"/>
        <v>9</v>
      </c>
      <c r="AE15" s="132">
        <f t="shared" si="11"/>
        <v>1</v>
      </c>
      <c r="AF15" s="132">
        <f t="shared" si="12"/>
        <v>0</v>
      </c>
      <c r="AG15" s="132">
        <f t="shared" si="13"/>
        <v>2</v>
      </c>
    </row>
    <row r="16" spans="2:33">
      <c r="B16" s="128">
        <f t="shared" si="0"/>
        <v>13</v>
      </c>
      <c r="C16" s="128">
        <f>IF('Initial Setup'!D15&lt;&gt;"",'Initial Setup'!E15,0)</f>
        <v>0</v>
      </c>
      <c r="D16" s="136">
        <f t="shared" si="14"/>
        <v>-3</v>
      </c>
      <c r="E16" s="133">
        <f>COUNTIF('Fixtures and Results'!D:D,Setting!C16)+COUNTIF('Fixtures and Results'!G:G,Setting!C16)</f>
        <v>0</v>
      </c>
      <c r="F16" s="132">
        <f t="shared" si="1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9"/>
        <v>-100</v>
      </c>
      <c r="M16" s="132">
        <f>U16+AC16-ABS(Deduction!D15)</f>
        <v>0</v>
      </c>
      <c r="N16" s="132">
        <f t="shared" si="3"/>
        <v>0</v>
      </c>
      <c r="O16" s="132">
        <f>SUMPRODUCT(('Fixtures and Results'!D$3:D$382=Setting!C16)*('Fixtures and Results'!E$3:E$382&gt;'Fixtures and Results'!F$3:F$382))</f>
        <v>0</v>
      </c>
      <c r="P16" s="132">
        <f>SUMPRODUCT(('Fixtures and Results'!D$3:D$382=Setting!C16)*('Fixtures and Results'!E$3:E$382='Fixtures and Results'!F$3:F$382)*('Fixtures and Results'!E$3:E$382&lt;&gt;""))</f>
        <v>0</v>
      </c>
      <c r="Q16" s="132">
        <f>SUMPRODUCT(('Fixtures and Results'!D$3:D$382=Setting!C16)*('Fixtures and Results'!E$3:E$382&lt;'Fixtures and Results'!F$3:F$382))</f>
        <v>0</v>
      </c>
      <c r="R16" s="132">
        <f>SUMIF('Fixtures and Results'!D$3:D$382,Setting!C16,'Fixtures and Results'!E$3:E$382)</f>
        <v>0</v>
      </c>
      <c r="S16" s="132">
        <f>SUMIF('Fixtures and Results'!D$3:D$382,Setting!C16,'Fixtures and Results'!F$3:F$382)</f>
        <v>0</v>
      </c>
      <c r="T16" s="132">
        <f t="shared" si="4"/>
        <v>0</v>
      </c>
      <c r="U16" s="132">
        <f t="shared" si="5"/>
        <v>0</v>
      </c>
      <c r="V16" s="132">
        <f t="shared" si="6"/>
        <v>0</v>
      </c>
      <c r="W16" s="132">
        <f>SUMPRODUCT(('Fixtures and Results'!G$3:G$382=Setting!C16)*('Fixtures and Results'!E$3:E$382&lt;'Fixtures and Results'!F$3:F$382))</f>
        <v>0</v>
      </c>
      <c r="X16" s="132">
        <f>SUMPRODUCT(('Fixtures and Results'!G$3:G$382=Setting!C16)*('Fixtures and Results'!E$3:E$382='Fixtures and Results'!F$3:F$382)*('Fixtures and Results'!F$3:F$382&lt;&gt;""))</f>
        <v>0</v>
      </c>
      <c r="Y16" s="132">
        <f>SUMPRODUCT(('Fixtures and Results'!G$3:G$382=Setting!C16)*('Fixtures and Results'!E$3:E$382&gt;'Fixtures and Results'!F$3:F$382))</f>
        <v>0</v>
      </c>
      <c r="Z16" s="132">
        <f>SUMIF('Fixtures and Results'!G$3:G$382,Setting!C16,'Fixtures and Results'!F$3:F$382)</f>
        <v>0</v>
      </c>
      <c r="AA16" s="132">
        <f>SUMIF('Fixtures and Results'!G$3:G$382,Setting!C16,'Fixtures and Results'!E$3:E$382)</f>
        <v>0</v>
      </c>
      <c r="AB16" s="132">
        <f t="shared" si="7"/>
        <v>0</v>
      </c>
      <c r="AC16" s="132">
        <f t="shared" si="8"/>
        <v>0</v>
      </c>
      <c r="AD16" s="132">
        <f t="shared" si="10"/>
        <v>9</v>
      </c>
      <c r="AE16" s="132">
        <f t="shared" si="11"/>
        <v>1</v>
      </c>
      <c r="AF16" s="132">
        <f t="shared" si="12"/>
        <v>0</v>
      </c>
      <c r="AG16" s="132">
        <f t="shared" si="13"/>
        <v>3</v>
      </c>
    </row>
    <row r="17" spans="2:33">
      <c r="B17" s="128">
        <f t="shared" si="0"/>
        <v>14</v>
      </c>
      <c r="C17" s="128">
        <f>IF('Initial Setup'!D16&lt;&gt;"",'Initial Setup'!E16,0)</f>
        <v>0</v>
      </c>
      <c r="D17" s="136">
        <f t="shared" si="14"/>
        <v>-4</v>
      </c>
      <c r="E17" s="133">
        <f>COUNTIF('Fixtures and Results'!D:D,Setting!C17)+COUNTIF('Fixtures and Results'!G:G,Setting!C17)</f>
        <v>0</v>
      </c>
      <c r="F17" s="132">
        <f t="shared" si="1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9"/>
        <v>-100</v>
      </c>
      <c r="M17" s="132">
        <f>U17+AC17-ABS(Deduction!D16)</f>
        <v>0</v>
      </c>
      <c r="N17" s="132">
        <f t="shared" si="3"/>
        <v>0</v>
      </c>
      <c r="O17" s="132">
        <f>SUMPRODUCT(('Fixtures and Results'!D$3:D$382=Setting!C17)*('Fixtures and Results'!E$3:E$382&gt;'Fixtures and Results'!F$3:F$382))</f>
        <v>0</v>
      </c>
      <c r="P17" s="132">
        <f>SUMPRODUCT(('Fixtures and Results'!D$3:D$382=Setting!C17)*('Fixtures and Results'!E$3:E$382='Fixtures and Results'!F$3:F$382)*('Fixtures and Results'!E$3:E$382&lt;&gt;""))</f>
        <v>0</v>
      </c>
      <c r="Q17" s="132">
        <f>SUMPRODUCT(('Fixtures and Results'!D$3:D$382=Setting!C17)*('Fixtures and Results'!E$3:E$382&lt;'Fixtures and Results'!F$3:F$382))</f>
        <v>0</v>
      </c>
      <c r="R17" s="132">
        <f>SUMIF('Fixtures and Results'!D$3:D$382,Setting!C17,'Fixtures and Results'!E$3:E$382)</f>
        <v>0</v>
      </c>
      <c r="S17" s="132">
        <f>SUMIF('Fixtures and Results'!D$3:D$382,Setting!C17,'Fixtures and Results'!F$3:F$382)</f>
        <v>0</v>
      </c>
      <c r="T17" s="132">
        <f t="shared" si="4"/>
        <v>0</v>
      </c>
      <c r="U17" s="132">
        <f t="shared" si="5"/>
        <v>0</v>
      </c>
      <c r="V17" s="132">
        <f t="shared" si="6"/>
        <v>0</v>
      </c>
      <c r="W17" s="132">
        <f>SUMPRODUCT(('Fixtures and Results'!G$3:G$382=Setting!C17)*('Fixtures and Results'!E$3:E$382&lt;'Fixtures and Results'!F$3:F$382))</f>
        <v>0</v>
      </c>
      <c r="X17" s="132">
        <f>SUMPRODUCT(('Fixtures and Results'!G$3:G$382=Setting!C17)*('Fixtures and Results'!E$3:E$382='Fixtures and Results'!F$3:F$382)*('Fixtures and Results'!F$3:F$382&lt;&gt;""))</f>
        <v>0</v>
      </c>
      <c r="Y17" s="132">
        <f>SUMPRODUCT(('Fixtures and Results'!G$3:G$382=Setting!C17)*('Fixtures and Results'!E$3:E$382&gt;'Fixtures and Results'!F$3:F$382))</f>
        <v>0</v>
      </c>
      <c r="Z17" s="132">
        <f>SUMIF('Fixtures and Results'!G$3:G$382,Setting!C17,'Fixtures and Results'!F$3:F$382)</f>
        <v>0</v>
      </c>
      <c r="AA17" s="132">
        <f>SUMIF('Fixtures and Results'!G$3:G$382,Setting!C17,'Fixtures and Results'!E$3:E$382)</f>
        <v>0</v>
      </c>
      <c r="AB17" s="132">
        <f t="shared" si="7"/>
        <v>0</v>
      </c>
      <c r="AC17" s="132">
        <f t="shared" si="8"/>
        <v>0</v>
      </c>
      <c r="AD17" s="132">
        <f t="shared" si="10"/>
        <v>9</v>
      </c>
      <c r="AE17" s="132">
        <f t="shared" si="11"/>
        <v>1</v>
      </c>
      <c r="AF17" s="132">
        <f t="shared" si="12"/>
        <v>0</v>
      </c>
      <c r="AG17" s="132">
        <f t="shared" si="13"/>
        <v>4</v>
      </c>
    </row>
    <row r="18" spans="2:33">
      <c r="B18" s="128">
        <f t="shared" si="0"/>
        <v>15</v>
      </c>
      <c r="C18" s="128">
        <f>IF('Initial Setup'!D17&lt;&gt;"",'Initial Setup'!E17,0)</f>
        <v>0</v>
      </c>
      <c r="D18" s="136">
        <f t="shared" si="14"/>
        <v>-5</v>
      </c>
      <c r="E18" s="133">
        <f>COUNTIF('Fixtures and Results'!D:D,Setting!C18)+COUNTIF('Fixtures and Results'!G:G,Setting!C18)</f>
        <v>0</v>
      </c>
      <c r="F18" s="132">
        <f t="shared" si="1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9"/>
        <v>-100</v>
      </c>
      <c r="M18" s="132">
        <f>U18+AC18-ABS(Deduction!D17)</f>
        <v>0</v>
      </c>
      <c r="N18" s="132">
        <f t="shared" si="3"/>
        <v>0</v>
      </c>
      <c r="O18" s="132">
        <f>SUMPRODUCT(('Fixtures and Results'!D$3:D$382=Setting!C18)*('Fixtures and Results'!E$3:E$382&gt;'Fixtures and Results'!F$3:F$382))</f>
        <v>0</v>
      </c>
      <c r="P18" s="132">
        <f>SUMPRODUCT(('Fixtures and Results'!D$3:D$382=Setting!C18)*('Fixtures and Results'!E$3:E$382='Fixtures and Results'!F$3:F$382)*('Fixtures and Results'!E$3:E$382&lt;&gt;""))</f>
        <v>0</v>
      </c>
      <c r="Q18" s="132">
        <f>SUMPRODUCT(('Fixtures and Results'!D$3:D$382=Setting!C18)*('Fixtures and Results'!E$3:E$382&lt;'Fixtures and Results'!F$3:F$382))</f>
        <v>0</v>
      </c>
      <c r="R18" s="132">
        <f>SUMIF('Fixtures and Results'!D$3:D$382,Setting!C18,'Fixtures and Results'!E$3:E$382)</f>
        <v>0</v>
      </c>
      <c r="S18" s="132">
        <f>SUMIF('Fixtures and Results'!D$3:D$382,Setting!C18,'Fixtures and Results'!F$3:F$382)</f>
        <v>0</v>
      </c>
      <c r="T18" s="132">
        <f t="shared" si="4"/>
        <v>0</v>
      </c>
      <c r="U18" s="132">
        <f t="shared" si="5"/>
        <v>0</v>
      </c>
      <c r="V18" s="132">
        <f t="shared" si="6"/>
        <v>0</v>
      </c>
      <c r="W18" s="132">
        <f>SUMPRODUCT(('Fixtures and Results'!G$3:G$382=Setting!C18)*('Fixtures and Results'!E$3:E$382&lt;'Fixtures and Results'!F$3:F$382))</f>
        <v>0</v>
      </c>
      <c r="X18" s="132">
        <f>SUMPRODUCT(('Fixtures and Results'!G$3:G$382=Setting!C18)*('Fixtures and Results'!E$3:E$382='Fixtures and Results'!F$3:F$382)*('Fixtures and Results'!F$3:F$382&lt;&gt;""))</f>
        <v>0</v>
      </c>
      <c r="Y18" s="132">
        <f>SUMPRODUCT(('Fixtures and Results'!G$3:G$382=Setting!C18)*('Fixtures and Results'!E$3:E$382&gt;'Fixtures and Results'!F$3:F$382))</f>
        <v>0</v>
      </c>
      <c r="Z18" s="132">
        <f>SUMIF('Fixtures and Results'!G$3:G$382,Setting!C18,'Fixtures and Results'!F$3:F$382)</f>
        <v>0</v>
      </c>
      <c r="AA18" s="132">
        <f>SUMIF('Fixtures and Results'!G$3:G$382,Setting!C18,'Fixtures and Results'!E$3:E$382)</f>
        <v>0</v>
      </c>
      <c r="AB18" s="132">
        <f t="shared" si="7"/>
        <v>0</v>
      </c>
      <c r="AC18" s="132">
        <f t="shared" si="8"/>
        <v>0</v>
      </c>
      <c r="AD18" s="132">
        <f t="shared" si="10"/>
        <v>9</v>
      </c>
      <c r="AE18" s="132">
        <f t="shared" si="11"/>
        <v>1</v>
      </c>
      <c r="AF18" s="132">
        <f t="shared" si="12"/>
        <v>0</v>
      </c>
      <c r="AG18" s="132">
        <f t="shared" si="13"/>
        <v>5</v>
      </c>
    </row>
    <row r="19" spans="2:33">
      <c r="B19" s="128">
        <f t="shared" si="0"/>
        <v>16</v>
      </c>
      <c r="C19" s="128">
        <f>IF('Initial Setup'!D18&lt;&gt;"",'Initial Setup'!E18,0)</f>
        <v>0</v>
      </c>
      <c r="D19" s="136">
        <f t="shared" si="14"/>
        <v>-6</v>
      </c>
      <c r="E19" s="133">
        <f>COUNTIF('Fixtures and Results'!D:D,Setting!C19)+COUNTIF('Fixtures and Results'!G:G,Setting!C19)</f>
        <v>0</v>
      </c>
      <c r="F19" s="132">
        <f t="shared" si="1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9"/>
        <v>-100</v>
      </c>
      <c r="M19" s="132">
        <f>U19+AC19-ABS(Deduction!D18)</f>
        <v>0</v>
      </c>
      <c r="N19" s="132">
        <f t="shared" si="3"/>
        <v>0</v>
      </c>
      <c r="O19" s="132">
        <f>SUMPRODUCT(('Fixtures and Results'!D$3:D$382=Setting!C19)*('Fixtures and Results'!E$3:E$382&gt;'Fixtures and Results'!F$3:F$382))</f>
        <v>0</v>
      </c>
      <c r="P19" s="132">
        <f>SUMPRODUCT(('Fixtures and Results'!D$3:D$382=Setting!C19)*('Fixtures and Results'!E$3:E$382='Fixtures and Results'!F$3:F$382)*('Fixtures and Results'!E$3:E$382&lt;&gt;""))</f>
        <v>0</v>
      </c>
      <c r="Q19" s="132">
        <f>SUMPRODUCT(('Fixtures and Results'!D$3:D$382=Setting!C19)*('Fixtures and Results'!E$3:E$382&lt;'Fixtures and Results'!F$3:F$382))</f>
        <v>0</v>
      </c>
      <c r="R19" s="132">
        <f>SUMIF('Fixtures and Results'!D$3:D$382,Setting!C19,'Fixtures and Results'!E$3:E$382)</f>
        <v>0</v>
      </c>
      <c r="S19" s="132">
        <f>SUMIF('Fixtures and Results'!D$3:D$382,Setting!C19,'Fixtures and Results'!F$3:F$382)</f>
        <v>0</v>
      </c>
      <c r="T19" s="132">
        <f t="shared" si="4"/>
        <v>0</v>
      </c>
      <c r="U19" s="132">
        <f t="shared" si="5"/>
        <v>0</v>
      </c>
      <c r="V19" s="132">
        <f t="shared" si="6"/>
        <v>0</v>
      </c>
      <c r="W19" s="132">
        <f>SUMPRODUCT(('Fixtures and Results'!G$3:G$382=Setting!C19)*('Fixtures and Results'!E$3:E$382&lt;'Fixtures and Results'!F$3:F$382))</f>
        <v>0</v>
      </c>
      <c r="X19" s="132">
        <f>SUMPRODUCT(('Fixtures and Results'!G$3:G$382=Setting!C19)*('Fixtures and Results'!E$3:E$382='Fixtures and Results'!F$3:F$382)*('Fixtures and Results'!F$3:F$382&lt;&gt;""))</f>
        <v>0</v>
      </c>
      <c r="Y19" s="132">
        <f>SUMPRODUCT(('Fixtures and Results'!G$3:G$382=Setting!C19)*('Fixtures and Results'!E$3:E$382&gt;'Fixtures and Results'!F$3:F$382))</f>
        <v>0</v>
      </c>
      <c r="Z19" s="132">
        <f>SUMIF('Fixtures and Results'!G$3:G$382,Setting!C19,'Fixtures and Results'!F$3:F$382)</f>
        <v>0</v>
      </c>
      <c r="AA19" s="132">
        <f>SUMIF('Fixtures and Results'!G$3:G$382,Setting!C19,'Fixtures and Results'!E$3:E$382)</f>
        <v>0</v>
      </c>
      <c r="AB19" s="132">
        <f t="shared" si="7"/>
        <v>0</v>
      </c>
      <c r="AC19" s="132">
        <f t="shared" si="8"/>
        <v>0</v>
      </c>
      <c r="AD19" s="132">
        <f t="shared" si="10"/>
        <v>9</v>
      </c>
      <c r="AE19" s="132">
        <f t="shared" si="11"/>
        <v>1</v>
      </c>
      <c r="AF19" s="132">
        <f t="shared" si="12"/>
        <v>0</v>
      </c>
      <c r="AG19" s="132">
        <f t="shared" si="13"/>
        <v>6</v>
      </c>
    </row>
    <row r="20" spans="2:33">
      <c r="B20" s="128">
        <f t="shared" si="0"/>
        <v>17</v>
      </c>
      <c r="C20" s="128">
        <f>IF('Initial Setup'!D19&lt;&gt;"",'Initial Setup'!E19,0)</f>
        <v>0</v>
      </c>
      <c r="D20" s="136">
        <f t="shared" si="14"/>
        <v>-7</v>
      </c>
      <c r="E20" s="133">
        <f>COUNTIF('Fixtures and Results'!D:D,Setting!C20)+COUNTIF('Fixtures and Results'!G:G,Setting!C20)</f>
        <v>0</v>
      </c>
      <c r="F20" s="132">
        <f t="shared" si="1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 t="shared" si="9"/>
        <v>-100</v>
      </c>
      <c r="M20" s="132">
        <f>U20+AC20-ABS(Deduction!D19)</f>
        <v>0</v>
      </c>
      <c r="N20" s="132">
        <f t="shared" si="3"/>
        <v>0</v>
      </c>
      <c r="O20" s="132">
        <f>SUMPRODUCT(('Fixtures and Results'!D$3:D$382=Setting!C20)*('Fixtures and Results'!E$3:E$382&gt;'Fixtures and Results'!F$3:F$382))</f>
        <v>0</v>
      </c>
      <c r="P20" s="132">
        <f>SUMPRODUCT(('Fixtures and Results'!D$3:D$382=Setting!C20)*('Fixtures and Results'!E$3:E$382='Fixtures and Results'!F$3:F$382)*('Fixtures and Results'!E$3:E$382&lt;&gt;""))</f>
        <v>0</v>
      </c>
      <c r="Q20" s="132">
        <f>SUMPRODUCT(('Fixtures and Results'!D$3:D$382=Setting!C20)*('Fixtures and Results'!E$3:E$382&lt;'Fixtures and Results'!F$3:F$382))</f>
        <v>0</v>
      </c>
      <c r="R20" s="132">
        <f>SUMIF('Fixtures and Results'!D$3:D$382,Setting!C20,'Fixtures and Results'!E$3:E$382)</f>
        <v>0</v>
      </c>
      <c r="S20" s="132">
        <f>SUMIF('Fixtures and Results'!D$3:D$382,Setting!C20,'Fixtures and Results'!F$3:F$382)</f>
        <v>0</v>
      </c>
      <c r="T20" s="132">
        <f t="shared" si="4"/>
        <v>0</v>
      </c>
      <c r="U20" s="132">
        <f t="shared" si="5"/>
        <v>0</v>
      </c>
      <c r="V20" s="132">
        <f t="shared" si="6"/>
        <v>0</v>
      </c>
      <c r="W20" s="132">
        <f>SUMPRODUCT(('Fixtures and Results'!G$3:G$382=Setting!C20)*('Fixtures and Results'!E$3:E$382&lt;'Fixtures and Results'!F$3:F$382))</f>
        <v>0</v>
      </c>
      <c r="X20" s="132">
        <f>SUMPRODUCT(('Fixtures and Results'!G$3:G$382=Setting!C20)*('Fixtures and Results'!E$3:E$382='Fixtures and Results'!F$3:F$382)*('Fixtures and Results'!F$3:F$382&lt;&gt;""))</f>
        <v>0</v>
      </c>
      <c r="Y20" s="132">
        <f>SUMPRODUCT(('Fixtures and Results'!G$3:G$382=Setting!C20)*('Fixtures and Results'!E$3:E$382&gt;'Fixtures and Results'!F$3:F$382))</f>
        <v>0</v>
      </c>
      <c r="Z20" s="132">
        <f>SUMIF('Fixtures and Results'!G$3:G$382,Setting!C20,'Fixtures and Results'!F$3:F$382)</f>
        <v>0</v>
      </c>
      <c r="AA20" s="132">
        <f>SUMIF('Fixtures and Results'!G$3:G$382,Setting!C20,'Fixtures and Results'!E$3:E$382)</f>
        <v>0</v>
      </c>
      <c r="AB20" s="132">
        <f t="shared" si="7"/>
        <v>0</v>
      </c>
      <c r="AC20" s="132">
        <f t="shared" si="8"/>
        <v>0</v>
      </c>
      <c r="AD20" s="132">
        <f t="shared" si="10"/>
        <v>9</v>
      </c>
      <c r="AE20" s="132">
        <f t="shared" si="11"/>
        <v>1</v>
      </c>
      <c r="AF20" s="132">
        <f t="shared" si="12"/>
        <v>0</v>
      </c>
      <c r="AG20" s="132">
        <f t="shared" si="13"/>
        <v>7</v>
      </c>
    </row>
    <row r="21" spans="2:33">
      <c r="B21" s="128">
        <f t="shared" si="0"/>
        <v>18</v>
      </c>
      <c r="C21" s="128">
        <f>IF('Initial Setup'!D20&lt;&gt;"",'Initial Setup'!E20,0)</f>
        <v>0</v>
      </c>
      <c r="D21" s="136">
        <f t="shared" si="14"/>
        <v>-8</v>
      </c>
      <c r="E21" s="133">
        <f>COUNTIF('Fixtures and Results'!D:D,Setting!C21)+COUNTIF('Fixtures and Results'!G:G,Setting!C21)</f>
        <v>0</v>
      </c>
      <c r="F21" s="132">
        <f t="shared" si="1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9"/>
        <v>-100</v>
      </c>
      <c r="M21" s="132">
        <f>U21+AC21-ABS(Deduction!D20)</f>
        <v>0</v>
      </c>
      <c r="N21" s="132">
        <f t="shared" si="3"/>
        <v>0</v>
      </c>
      <c r="O21" s="132">
        <f>SUMPRODUCT(('Fixtures and Results'!D$3:D$382=Setting!C21)*('Fixtures and Results'!E$3:E$382&gt;'Fixtures and Results'!F$3:F$382))</f>
        <v>0</v>
      </c>
      <c r="P21" s="132">
        <f>SUMPRODUCT(('Fixtures and Results'!D$3:D$382=Setting!C21)*('Fixtures and Results'!E$3:E$382='Fixtures and Results'!F$3:F$382)*('Fixtures and Results'!E$3:E$382&lt;&gt;""))</f>
        <v>0</v>
      </c>
      <c r="Q21" s="132">
        <f>SUMPRODUCT(('Fixtures and Results'!D$3:D$382=Setting!C21)*('Fixtures and Results'!E$3:E$382&lt;'Fixtures and Results'!F$3:F$382))</f>
        <v>0</v>
      </c>
      <c r="R21" s="132">
        <f>SUMIF('Fixtures and Results'!D$3:D$382,Setting!C21,'Fixtures and Results'!E$3:E$382)</f>
        <v>0</v>
      </c>
      <c r="S21" s="132">
        <f>SUMIF('Fixtures and Results'!D$3:D$382,Setting!C21,'Fixtures and Results'!F$3:F$382)</f>
        <v>0</v>
      </c>
      <c r="T21" s="132">
        <f t="shared" si="4"/>
        <v>0</v>
      </c>
      <c r="U21" s="132">
        <f t="shared" si="5"/>
        <v>0</v>
      </c>
      <c r="V21" s="132">
        <f t="shared" si="6"/>
        <v>0</v>
      </c>
      <c r="W21" s="132">
        <f>SUMPRODUCT(('Fixtures and Results'!G$3:G$382=Setting!C21)*('Fixtures and Results'!E$3:E$382&lt;'Fixtures and Results'!F$3:F$382))</f>
        <v>0</v>
      </c>
      <c r="X21" s="132">
        <f>SUMPRODUCT(('Fixtures and Results'!G$3:G$382=Setting!C21)*('Fixtures and Results'!E$3:E$382='Fixtures and Results'!F$3:F$382)*('Fixtures and Results'!F$3:F$382&lt;&gt;""))</f>
        <v>0</v>
      </c>
      <c r="Y21" s="132">
        <f>SUMPRODUCT(('Fixtures and Results'!G$3:G$382=Setting!C21)*('Fixtures and Results'!E$3:E$382&gt;'Fixtures and Results'!F$3:F$382))</f>
        <v>0</v>
      </c>
      <c r="Z21" s="132">
        <f>SUMIF('Fixtures and Results'!G$3:G$382,Setting!C21,'Fixtures and Results'!F$3:F$382)</f>
        <v>0</v>
      </c>
      <c r="AA21" s="132">
        <f>SUMIF('Fixtures and Results'!G$3:G$382,Setting!C21,'Fixtures and Results'!E$3:E$382)</f>
        <v>0</v>
      </c>
      <c r="AB21" s="132">
        <f t="shared" si="7"/>
        <v>0</v>
      </c>
      <c r="AC21" s="132">
        <f t="shared" si="8"/>
        <v>0</v>
      </c>
      <c r="AD21" s="132">
        <f t="shared" si="10"/>
        <v>9</v>
      </c>
      <c r="AE21" s="132">
        <f t="shared" si="11"/>
        <v>1</v>
      </c>
      <c r="AF21" s="132">
        <f t="shared" si="12"/>
        <v>0</v>
      </c>
      <c r="AG21" s="132">
        <f t="shared" si="13"/>
        <v>8</v>
      </c>
    </row>
    <row r="22" spans="2:33">
      <c r="B22" s="128">
        <f t="shared" si="0"/>
        <v>19</v>
      </c>
      <c r="C22" s="128">
        <f>IF('Initial Setup'!D21&lt;&gt;"",'Initial Setup'!E21,0)</f>
        <v>0</v>
      </c>
      <c r="D22" s="136">
        <f t="shared" si="14"/>
        <v>-9</v>
      </c>
      <c r="E22" s="133">
        <f>COUNTIF('Fixtures and Results'!D:D,Setting!C22)+COUNTIF('Fixtures and Results'!G:G,Setting!C22)</f>
        <v>0</v>
      </c>
      <c r="F22" s="132">
        <f t="shared" si="1"/>
        <v>0</v>
      </c>
      <c r="G22" s="132">
        <f t="shared" si="2"/>
        <v>0</v>
      </c>
      <c r="H22" s="132">
        <f t="shared" si="2"/>
        <v>0</v>
      </c>
      <c r="I22" s="132">
        <f t="shared" si="2"/>
        <v>0</v>
      </c>
      <c r="J22" s="132">
        <f t="shared" si="2"/>
        <v>0</v>
      </c>
      <c r="K22" s="132">
        <f t="shared" si="2"/>
        <v>0</v>
      </c>
      <c r="L22" s="132">
        <f t="shared" si="9"/>
        <v>-100</v>
      </c>
      <c r="M22" s="132">
        <f>U22+AC22-ABS(Deduction!D21)</f>
        <v>0</v>
      </c>
      <c r="N22" s="132">
        <f t="shared" si="3"/>
        <v>0</v>
      </c>
      <c r="O22" s="132">
        <f>SUMPRODUCT(('Fixtures and Results'!D$3:D$382=Setting!C22)*('Fixtures and Results'!E$3:E$382&gt;'Fixtures and Results'!F$3:F$382))</f>
        <v>0</v>
      </c>
      <c r="P22" s="132">
        <f>SUMPRODUCT(('Fixtures and Results'!D$3:D$382=Setting!C22)*('Fixtures and Results'!E$3:E$382='Fixtures and Results'!F$3:F$382)*('Fixtures and Results'!E$3:E$382&lt;&gt;""))</f>
        <v>0</v>
      </c>
      <c r="Q22" s="132">
        <f>SUMPRODUCT(('Fixtures and Results'!D$3:D$382=Setting!C22)*('Fixtures and Results'!E$3:E$382&lt;'Fixtures and Results'!F$3:F$382))</f>
        <v>0</v>
      </c>
      <c r="R22" s="132">
        <f>SUMIF('Fixtures and Results'!D$3:D$382,Setting!C22,'Fixtures and Results'!E$3:E$382)</f>
        <v>0</v>
      </c>
      <c r="S22" s="132">
        <f>SUMIF('Fixtures and Results'!D$3:D$382,Setting!C22,'Fixtures and Results'!F$3:F$382)</f>
        <v>0</v>
      </c>
      <c r="T22" s="132">
        <f t="shared" si="4"/>
        <v>0</v>
      </c>
      <c r="U22" s="132">
        <f t="shared" si="5"/>
        <v>0</v>
      </c>
      <c r="V22" s="132">
        <f t="shared" si="6"/>
        <v>0</v>
      </c>
      <c r="W22" s="132">
        <f>SUMPRODUCT(('Fixtures and Results'!G$3:G$382=Setting!C22)*('Fixtures and Results'!E$3:E$382&lt;'Fixtures and Results'!F$3:F$382))</f>
        <v>0</v>
      </c>
      <c r="X22" s="132">
        <f>SUMPRODUCT(('Fixtures and Results'!G$3:G$382=Setting!C22)*('Fixtures and Results'!E$3:E$382='Fixtures and Results'!F$3:F$382)*('Fixtures and Results'!F$3:F$382&lt;&gt;""))</f>
        <v>0</v>
      </c>
      <c r="Y22" s="132">
        <f>SUMPRODUCT(('Fixtures and Results'!G$3:G$382=Setting!C22)*('Fixtures and Results'!E$3:E$382&gt;'Fixtures and Results'!F$3:F$382))</f>
        <v>0</v>
      </c>
      <c r="Z22" s="132">
        <f>SUMIF('Fixtures and Results'!G$3:G$382,Setting!C22,'Fixtures and Results'!F$3:F$382)</f>
        <v>0</v>
      </c>
      <c r="AA22" s="132">
        <f>SUMIF('Fixtures and Results'!G$3:G$382,Setting!C22,'Fixtures and Results'!E$3:E$382)</f>
        <v>0</v>
      </c>
      <c r="AB22" s="132">
        <f t="shared" si="7"/>
        <v>0</v>
      </c>
      <c r="AC22" s="132">
        <f t="shared" si="8"/>
        <v>0</v>
      </c>
      <c r="AD22" s="132">
        <f t="shared" si="10"/>
        <v>9</v>
      </c>
      <c r="AE22" s="132">
        <f t="shared" si="11"/>
        <v>1</v>
      </c>
      <c r="AF22" s="132">
        <f t="shared" si="12"/>
        <v>0</v>
      </c>
      <c r="AG22" s="132">
        <f t="shared" si="13"/>
        <v>9</v>
      </c>
    </row>
    <row r="23" spans="2:33">
      <c r="B23" s="128">
        <f t="shared" si="0"/>
        <v>20</v>
      </c>
      <c r="C23" s="128">
        <f>IF('Initial Setup'!D22&lt;&gt;"",'Initial Setup'!E22,0)</f>
        <v>0</v>
      </c>
      <c r="D23" s="136">
        <f t="shared" si="14"/>
        <v>-10</v>
      </c>
      <c r="E23" s="133">
        <f>COUNTIF('Fixtures and Results'!D:D,Setting!C23)+COUNTIF('Fixtures and Results'!G:G,Setting!C23)</f>
        <v>0</v>
      </c>
      <c r="F23" s="132">
        <f t="shared" si="1"/>
        <v>0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9"/>
        <v>-100</v>
      </c>
      <c r="M23" s="132">
        <f>U23+AC23-ABS(Deduction!D22)</f>
        <v>0</v>
      </c>
      <c r="N23" s="132">
        <f t="shared" si="3"/>
        <v>0</v>
      </c>
      <c r="O23" s="132">
        <f>SUMPRODUCT(('Fixtures and Results'!D$3:D$382=Setting!C23)*('Fixtures and Results'!E$3:E$382&gt;'Fixtures and Results'!F$3:F$382))</f>
        <v>0</v>
      </c>
      <c r="P23" s="132">
        <f>SUMPRODUCT(('Fixtures and Results'!D$3:D$382=Setting!C23)*('Fixtures and Results'!E$3:E$382='Fixtures and Results'!F$3:F$382)*('Fixtures and Results'!E$3:E$382&lt;&gt;""))</f>
        <v>0</v>
      </c>
      <c r="Q23" s="132">
        <f>SUMPRODUCT(('Fixtures and Results'!D$3:D$382=Setting!C23)*('Fixtures and Results'!E$3:E$382&lt;'Fixtures and Results'!F$3:F$382))</f>
        <v>0</v>
      </c>
      <c r="R23" s="132">
        <f>SUMIF('Fixtures and Results'!D$3:D$382,Setting!C23,'Fixtures and Results'!E$3:E$382)</f>
        <v>0</v>
      </c>
      <c r="S23" s="132">
        <f>SUMIF('Fixtures and Results'!D$3:D$382,Setting!C23,'Fixtures and Results'!F$3:F$382)</f>
        <v>0</v>
      </c>
      <c r="T23" s="132">
        <f t="shared" si="4"/>
        <v>0</v>
      </c>
      <c r="U23" s="132">
        <f t="shared" si="5"/>
        <v>0</v>
      </c>
      <c r="V23" s="132">
        <f t="shared" si="6"/>
        <v>0</v>
      </c>
      <c r="W23" s="132">
        <f>SUMPRODUCT(('Fixtures and Results'!G$3:G$382=Setting!C23)*('Fixtures and Results'!E$3:E$382&lt;'Fixtures and Results'!F$3:F$382))</f>
        <v>0</v>
      </c>
      <c r="X23" s="132">
        <f>SUMPRODUCT(('Fixtures and Results'!G$3:G$382=Setting!C23)*('Fixtures and Results'!E$3:E$382='Fixtures and Results'!F$3:F$382)*('Fixtures and Results'!F$3:F$382&lt;&gt;""))</f>
        <v>0</v>
      </c>
      <c r="Y23" s="132">
        <f>SUMPRODUCT(('Fixtures and Results'!G$3:G$382=Setting!C23)*('Fixtures and Results'!E$3:E$382&gt;'Fixtures and Results'!F$3:F$382))</f>
        <v>0</v>
      </c>
      <c r="Z23" s="132">
        <f>SUMIF('Fixtures and Results'!G$3:G$382,Setting!C23,'Fixtures and Results'!F$3:F$382)</f>
        <v>0</v>
      </c>
      <c r="AA23" s="132">
        <f>SUMIF('Fixtures and Results'!G$3:G$382,Setting!C23,'Fixtures and Results'!E$3:E$382)</f>
        <v>0</v>
      </c>
      <c r="AB23" s="132">
        <f t="shared" si="7"/>
        <v>0</v>
      </c>
      <c r="AC23" s="132">
        <f t="shared" si="8"/>
        <v>0</v>
      </c>
      <c r="AD23" s="132">
        <f t="shared" si="10"/>
        <v>9</v>
      </c>
      <c r="AE23" s="132">
        <f t="shared" si="11"/>
        <v>1</v>
      </c>
      <c r="AF23" s="132">
        <f t="shared" si="12"/>
        <v>0</v>
      </c>
      <c r="AG23" s="132">
        <f t="shared" si="13"/>
        <v>10</v>
      </c>
    </row>
    <row r="24" spans="2:33">
      <c r="B24" s="128">
        <f>AD24+AE24+AF24+AG24</f>
        <v>21</v>
      </c>
      <c r="C24" s="128">
        <f>IF('Initial Setup'!D23&lt;&gt;"",'Initial Setup'!E23,0)</f>
        <v>0</v>
      </c>
      <c r="D24" s="136">
        <f t="shared" si="14"/>
        <v>-11</v>
      </c>
      <c r="E24" s="133">
        <f>COUNTIF('Fixtures and Results'!D:D,Setting!C24)+COUNTIF('Fixtures and Results'!G:G,Setting!C24)</f>
        <v>0</v>
      </c>
      <c r="F24" s="132">
        <f>G24+H24+I24</f>
        <v>0</v>
      </c>
      <c r="G24" s="132">
        <f t="shared" ref="G24:K27" si="15">O24+W24</f>
        <v>0</v>
      </c>
      <c r="H24" s="132">
        <f t="shared" si="15"/>
        <v>0</v>
      </c>
      <c r="I24" s="132">
        <f t="shared" si="15"/>
        <v>0</v>
      </c>
      <c r="J24" s="132">
        <f t="shared" si="15"/>
        <v>0</v>
      </c>
      <c r="K24" s="132">
        <f t="shared" si="15"/>
        <v>0</v>
      </c>
      <c r="L24" s="132">
        <f t="shared" si="9"/>
        <v>-100</v>
      </c>
      <c r="M24" s="132">
        <f>U24+AC24-ABS(Deduction!D23)</f>
        <v>0</v>
      </c>
      <c r="N24" s="132">
        <f>O24+P24+Q24</f>
        <v>0</v>
      </c>
      <c r="O24" s="132">
        <f>SUMPRODUCT(('Fixtures and Results'!D$3:D$382=Setting!C24)*('Fixtures and Results'!E$3:E$382&gt;'Fixtures and Results'!F$3:F$382))</f>
        <v>0</v>
      </c>
      <c r="P24" s="132">
        <f>SUMPRODUCT(('Fixtures and Results'!D$3:D$382=Setting!C24)*('Fixtures and Results'!E$3:E$382='Fixtures and Results'!F$3:F$382)*('Fixtures and Results'!E$3:E$382&lt;&gt;""))</f>
        <v>0</v>
      </c>
      <c r="Q24" s="132">
        <f>SUMPRODUCT(('Fixtures and Results'!D$3:D$382=Setting!C24)*('Fixtures and Results'!E$3:E$382&lt;'Fixtures and Results'!F$3:F$382))</f>
        <v>0</v>
      </c>
      <c r="R24" s="132">
        <f>SUMIF('Fixtures and Results'!D$3:D$382,Setting!C24,'Fixtures and Results'!E$3:E$382)</f>
        <v>0</v>
      </c>
      <c r="S24" s="132">
        <f>SUMIF('Fixtures and Results'!D$3:D$382,Setting!C24,'Fixtures and Results'!F$3:F$382)</f>
        <v>0</v>
      </c>
      <c r="T24" s="132">
        <f>R24-S24</f>
        <v>0</v>
      </c>
      <c r="U24" s="132">
        <f>O24*3+P24*1</f>
        <v>0</v>
      </c>
      <c r="V24" s="132">
        <f>W24+X24+Y24</f>
        <v>0</v>
      </c>
      <c r="W24" s="132">
        <f>SUMPRODUCT(('Fixtures and Results'!G$3:G$382=Setting!C24)*('Fixtures and Results'!E$3:E$382&lt;'Fixtures and Results'!F$3:F$382))</f>
        <v>0</v>
      </c>
      <c r="X24" s="132">
        <f>SUMPRODUCT(('Fixtures and Results'!G$3:G$382=Setting!C24)*('Fixtures and Results'!E$3:E$382='Fixtures and Results'!F$3:F$382)*('Fixtures and Results'!F$3:F$382&lt;&gt;""))</f>
        <v>0</v>
      </c>
      <c r="Y24" s="132">
        <f>SUMPRODUCT(('Fixtures and Results'!G$3:G$382=Setting!C24)*('Fixtures and Results'!E$3:E$382&gt;'Fixtures and Results'!F$3:F$382))</f>
        <v>0</v>
      </c>
      <c r="Z24" s="132">
        <f>SUMIF('Fixtures and Results'!G$3:G$382,Setting!C24,'Fixtures and Results'!F$3:F$382)</f>
        <v>0</v>
      </c>
      <c r="AA24" s="132">
        <f>SUMIF('Fixtures and Results'!G$3:G$382,Setting!C24,'Fixtures and Results'!E$3:E$382)</f>
        <v>0</v>
      </c>
      <c r="AB24" s="132">
        <f>Z24-AA24</f>
        <v>0</v>
      </c>
      <c r="AC24" s="132">
        <f>W24*3+X24*1</f>
        <v>0</v>
      </c>
      <c r="AD24" s="132">
        <f t="shared" si="10"/>
        <v>9</v>
      </c>
      <c r="AE24" s="132">
        <f t="shared" si="11"/>
        <v>1</v>
      </c>
      <c r="AF24" s="132">
        <f t="shared" si="12"/>
        <v>0</v>
      </c>
      <c r="AG24" s="132">
        <f t="shared" si="13"/>
        <v>11</v>
      </c>
    </row>
    <row r="25" spans="2:33">
      <c r="B25" s="128">
        <f>AD25+AE25+AF25+AG25</f>
        <v>22</v>
      </c>
      <c r="C25" s="128">
        <f>IF('Initial Setup'!D24&lt;&gt;"",'Initial Setup'!E24,0)</f>
        <v>0</v>
      </c>
      <c r="D25" s="136">
        <f t="shared" si="14"/>
        <v>-12</v>
      </c>
      <c r="E25" s="133">
        <f>COUNTIF('Fixtures and Results'!D:D,Setting!C25)+COUNTIF('Fixtures and Results'!G:G,Setting!C25)</f>
        <v>0</v>
      </c>
      <c r="F25" s="132">
        <f>G25+H25+I25</f>
        <v>0</v>
      </c>
      <c r="G25" s="132">
        <f t="shared" si="15"/>
        <v>0</v>
      </c>
      <c r="H25" s="132">
        <f t="shared" si="15"/>
        <v>0</v>
      </c>
      <c r="I25" s="132">
        <f t="shared" si="15"/>
        <v>0</v>
      </c>
      <c r="J25" s="132">
        <f t="shared" si="15"/>
        <v>0</v>
      </c>
      <c r="K25" s="132">
        <f t="shared" si="15"/>
        <v>0</v>
      </c>
      <c r="L25" s="132">
        <f t="shared" si="9"/>
        <v>-100</v>
      </c>
      <c r="M25" s="132">
        <f>U25+AC25-ABS(Deduction!D24)</f>
        <v>0</v>
      </c>
      <c r="N25" s="132">
        <f>O25+P25+Q25</f>
        <v>0</v>
      </c>
      <c r="O25" s="132">
        <f>SUMPRODUCT(('Fixtures and Results'!D$3:D$382=Setting!C25)*('Fixtures and Results'!E$3:E$382&gt;'Fixtures and Results'!F$3:F$382))</f>
        <v>0</v>
      </c>
      <c r="P25" s="132">
        <f>SUMPRODUCT(('Fixtures and Results'!D$3:D$382=Setting!C25)*('Fixtures and Results'!E$3:E$382='Fixtures and Results'!F$3:F$382)*('Fixtures and Results'!E$3:E$382&lt;&gt;""))</f>
        <v>0</v>
      </c>
      <c r="Q25" s="132">
        <f>SUMPRODUCT(('Fixtures and Results'!D$3:D$382=Setting!C25)*('Fixtures and Results'!E$3:E$382&lt;'Fixtures and Results'!F$3:F$382))</f>
        <v>0</v>
      </c>
      <c r="R25" s="132">
        <f>SUMIF('Fixtures and Results'!D$3:D$382,Setting!C25,'Fixtures and Results'!E$3:E$382)</f>
        <v>0</v>
      </c>
      <c r="S25" s="132">
        <f>SUMIF('Fixtures and Results'!D$3:D$382,Setting!C25,'Fixtures and Results'!F$3:F$382)</f>
        <v>0</v>
      </c>
      <c r="T25" s="132">
        <f>R25-S25</f>
        <v>0</v>
      </c>
      <c r="U25" s="132">
        <f>O25*3+P25*1</f>
        <v>0</v>
      </c>
      <c r="V25" s="132">
        <f>W25+X25+Y25</f>
        <v>0</v>
      </c>
      <c r="W25" s="132">
        <f>SUMPRODUCT(('Fixtures and Results'!G$3:G$382=Setting!C25)*('Fixtures and Results'!E$3:E$382&lt;'Fixtures and Results'!F$3:F$382))</f>
        <v>0</v>
      </c>
      <c r="X25" s="132">
        <f>SUMPRODUCT(('Fixtures and Results'!G$3:G$382=Setting!C25)*('Fixtures and Results'!E$3:E$382='Fixtures and Results'!F$3:F$382)*('Fixtures and Results'!F$3:F$382&lt;&gt;""))</f>
        <v>0</v>
      </c>
      <c r="Y25" s="132">
        <f>SUMPRODUCT(('Fixtures and Results'!G$3:G$382=Setting!C25)*('Fixtures and Results'!E$3:E$382&gt;'Fixtures and Results'!F$3:F$382))</f>
        <v>0</v>
      </c>
      <c r="Z25" s="132">
        <f>SUMIF('Fixtures and Results'!G$3:G$382,Setting!C25,'Fixtures and Results'!F$3:F$382)</f>
        <v>0</v>
      </c>
      <c r="AA25" s="132">
        <f>SUMIF('Fixtures and Results'!G$3:G$382,Setting!C25,'Fixtures and Results'!E$3:E$382)</f>
        <v>0</v>
      </c>
      <c r="AB25" s="132">
        <f>Z25-AA25</f>
        <v>0</v>
      </c>
      <c r="AC25" s="132">
        <f>W25*3+X25*1</f>
        <v>0</v>
      </c>
      <c r="AD25" s="132">
        <f t="shared" si="10"/>
        <v>9</v>
      </c>
      <c r="AE25" s="132">
        <f t="shared" si="11"/>
        <v>1</v>
      </c>
      <c r="AF25" s="132">
        <f t="shared" si="12"/>
        <v>0</v>
      </c>
      <c r="AG25" s="132">
        <f t="shared" si="13"/>
        <v>12</v>
      </c>
    </row>
    <row r="26" spans="2:33">
      <c r="B26" s="128">
        <f>AD26+AE26+AF26+AG26</f>
        <v>23</v>
      </c>
      <c r="C26" s="128">
        <f>IF('Initial Setup'!D25&lt;&gt;"",'Initial Setup'!E25,0)</f>
        <v>0</v>
      </c>
      <c r="D26" s="136">
        <f t="shared" si="14"/>
        <v>-13</v>
      </c>
      <c r="E26" s="133">
        <f>COUNTIF('Fixtures and Results'!D:D,Setting!C26)+COUNTIF('Fixtures and Results'!G:G,Setting!C26)</f>
        <v>0</v>
      </c>
      <c r="F26" s="132">
        <f>G26+H26+I26</f>
        <v>0</v>
      </c>
      <c r="G26" s="132">
        <f t="shared" si="15"/>
        <v>0</v>
      </c>
      <c r="H26" s="132">
        <f t="shared" si="15"/>
        <v>0</v>
      </c>
      <c r="I26" s="132">
        <f t="shared" si="15"/>
        <v>0</v>
      </c>
      <c r="J26" s="132">
        <f t="shared" si="15"/>
        <v>0</v>
      </c>
      <c r="K26" s="132">
        <f t="shared" si="15"/>
        <v>0</v>
      </c>
      <c r="L26" s="132">
        <f t="shared" si="9"/>
        <v>-100</v>
      </c>
      <c r="M26" s="132">
        <f>U26+AC26-ABS(Deduction!D25)</f>
        <v>0</v>
      </c>
      <c r="N26" s="132">
        <f>O26+P26+Q26</f>
        <v>0</v>
      </c>
      <c r="O26" s="132">
        <f>SUMPRODUCT(('Fixtures and Results'!D$3:D$382=Setting!C26)*('Fixtures and Results'!E$3:E$382&gt;'Fixtures and Results'!F$3:F$382))</f>
        <v>0</v>
      </c>
      <c r="P26" s="132">
        <f>SUMPRODUCT(('Fixtures and Results'!D$3:D$382=Setting!C26)*('Fixtures and Results'!E$3:E$382='Fixtures and Results'!F$3:F$382)*('Fixtures and Results'!E$3:E$382&lt;&gt;""))</f>
        <v>0</v>
      </c>
      <c r="Q26" s="132">
        <f>SUMPRODUCT(('Fixtures and Results'!D$3:D$382=Setting!C26)*('Fixtures and Results'!E$3:E$382&lt;'Fixtures and Results'!F$3:F$382))</f>
        <v>0</v>
      </c>
      <c r="R26" s="132">
        <f>SUMIF('Fixtures and Results'!D$3:D$382,Setting!C26,'Fixtures and Results'!E$3:E$382)</f>
        <v>0</v>
      </c>
      <c r="S26" s="132">
        <f>SUMIF('Fixtures and Results'!D$3:D$382,Setting!C26,'Fixtures and Results'!F$3:F$382)</f>
        <v>0</v>
      </c>
      <c r="T26" s="132">
        <f>R26-S26</f>
        <v>0</v>
      </c>
      <c r="U26" s="132">
        <f>O26*3+P26*1</f>
        <v>0</v>
      </c>
      <c r="V26" s="132">
        <f>W26+X26+Y26</f>
        <v>0</v>
      </c>
      <c r="W26" s="132">
        <f>SUMPRODUCT(('Fixtures and Results'!G$3:G$382=Setting!C26)*('Fixtures and Results'!E$3:E$382&lt;'Fixtures and Results'!F$3:F$382))</f>
        <v>0</v>
      </c>
      <c r="X26" s="132">
        <f>SUMPRODUCT(('Fixtures and Results'!G$3:G$382=Setting!C26)*('Fixtures and Results'!E$3:E$382='Fixtures and Results'!F$3:F$382)*('Fixtures and Results'!F$3:F$382&lt;&gt;""))</f>
        <v>0</v>
      </c>
      <c r="Y26" s="132">
        <f>SUMPRODUCT(('Fixtures and Results'!G$3:G$382=Setting!C26)*('Fixtures and Results'!E$3:E$382&gt;'Fixtures and Results'!F$3:F$382))</f>
        <v>0</v>
      </c>
      <c r="Z26" s="132">
        <f>SUMIF('Fixtures and Results'!G$3:G$382,Setting!C26,'Fixtures and Results'!F$3:F$382)</f>
        <v>0</v>
      </c>
      <c r="AA26" s="132">
        <f>SUMIF('Fixtures and Results'!G$3:G$382,Setting!C26,'Fixtures and Results'!E$3:E$382)</f>
        <v>0</v>
      </c>
      <c r="AB26" s="132">
        <f>Z26-AA26</f>
        <v>0</v>
      </c>
      <c r="AC26" s="132">
        <f>W26*3+X26*1</f>
        <v>0</v>
      </c>
      <c r="AD26" s="132">
        <f t="shared" si="10"/>
        <v>9</v>
      </c>
      <c r="AE26" s="132">
        <f t="shared" si="11"/>
        <v>1</v>
      </c>
      <c r="AF26" s="132">
        <f t="shared" si="12"/>
        <v>0</v>
      </c>
      <c r="AG26" s="132">
        <f t="shared" si="13"/>
        <v>13</v>
      </c>
    </row>
    <row r="27" spans="2:33">
      <c r="B27" s="128">
        <f>AD27+AE27+AF27+AG27</f>
        <v>24</v>
      </c>
      <c r="C27" s="128">
        <f>IF('Initial Setup'!D26&lt;&gt;"",'Initial Setup'!E26,0)</f>
        <v>0</v>
      </c>
      <c r="D27" s="136">
        <f t="shared" si="14"/>
        <v>-14</v>
      </c>
      <c r="E27" s="133">
        <f>COUNTIF('Fixtures and Results'!D:D,Setting!C27)+COUNTIF('Fixtures and Results'!G:G,Setting!C27)</f>
        <v>0</v>
      </c>
      <c r="F27" s="132">
        <f>G27+H27+I27</f>
        <v>0</v>
      </c>
      <c r="G27" s="132">
        <f t="shared" si="15"/>
        <v>0</v>
      </c>
      <c r="H27" s="132">
        <f t="shared" si="15"/>
        <v>0</v>
      </c>
      <c r="I27" s="132">
        <f t="shared" si="15"/>
        <v>0</v>
      </c>
      <c r="J27" s="132">
        <f t="shared" si="15"/>
        <v>0</v>
      </c>
      <c r="K27" s="132">
        <f t="shared" si="15"/>
        <v>0</v>
      </c>
      <c r="L27" s="132">
        <f t="shared" si="9"/>
        <v>-100</v>
      </c>
      <c r="M27" s="132">
        <f>U27+AC27-ABS(Deduction!D26)</f>
        <v>0</v>
      </c>
      <c r="N27" s="132">
        <f>O27+P27+Q27</f>
        <v>0</v>
      </c>
      <c r="O27" s="132">
        <f>SUMPRODUCT(('Fixtures and Results'!D$3:D$382=Setting!C27)*('Fixtures and Results'!E$3:E$382&gt;'Fixtures and Results'!F$3:F$382))</f>
        <v>0</v>
      </c>
      <c r="P27" s="132">
        <f>SUMPRODUCT(('Fixtures and Results'!D$3:D$382=Setting!C27)*('Fixtures and Results'!E$3:E$382='Fixtures and Results'!F$3:F$382)*('Fixtures and Results'!E$3:E$382&lt;&gt;""))</f>
        <v>0</v>
      </c>
      <c r="Q27" s="132">
        <f>SUMPRODUCT(('Fixtures and Results'!D$3:D$382=Setting!C27)*('Fixtures and Results'!E$3:E$382&lt;'Fixtures and Results'!F$3:F$382))</f>
        <v>0</v>
      </c>
      <c r="R27" s="132">
        <f>SUMIF('Fixtures and Results'!D$3:D$382,Setting!C27,'Fixtures and Results'!E$3:E$382)</f>
        <v>0</v>
      </c>
      <c r="S27" s="132">
        <f>SUMIF('Fixtures and Results'!D$3:D$382,Setting!C27,'Fixtures and Results'!F$3:F$382)</f>
        <v>0</v>
      </c>
      <c r="T27" s="132">
        <f>R27-S27</f>
        <v>0</v>
      </c>
      <c r="U27" s="132">
        <f>O27*3+P27*1</f>
        <v>0</v>
      </c>
      <c r="V27" s="132">
        <f>W27+X27+Y27</f>
        <v>0</v>
      </c>
      <c r="W27" s="132">
        <f>SUMPRODUCT(('Fixtures and Results'!G$3:G$382=Setting!C27)*('Fixtures and Results'!E$3:E$382&lt;'Fixtures and Results'!F$3:F$382))</f>
        <v>0</v>
      </c>
      <c r="X27" s="132">
        <f>SUMPRODUCT(('Fixtures and Results'!G$3:G$382=Setting!C27)*('Fixtures and Results'!E$3:E$382='Fixtures and Results'!F$3:F$382)*('Fixtures and Results'!F$3:F$382&lt;&gt;""))</f>
        <v>0</v>
      </c>
      <c r="Y27" s="132">
        <f>SUMPRODUCT(('Fixtures and Results'!G$3:G$382=Setting!C27)*('Fixtures and Results'!E$3:E$382&gt;'Fixtures and Results'!F$3:F$382))</f>
        <v>0</v>
      </c>
      <c r="Z27" s="132">
        <f>SUMIF('Fixtures and Results'!G$3:G$382,Setting!C27,'Fixtures and Results'!F$3:F$382)</f>
        <v>0</v>
      </c>
      <c r="AA27" s="132">
        <f>SUMIF('Fixtures and Results'!G$3:G$382,Setting!C27,'Fixtures and Results'!E$3:E$382)</f>
        <v>0</v>
      </c>
      <c r="AB27" s="132">
        <f>Z27-AA27</f>
        <v>0</v>
      </c>
      <c r="AC27" s="132">
        <f>W27*3+X27*1</f>
        <v>0</v>
      </c>
      <c r="AD27" s="132">
        <f t="shared" si="10"/>
        <v>9</v>
      </c>
      <c r="AE27" s="132">
        <f t="shared" si="11"/>
        <v>1</v>
      </c>
      <c r="AF27" s="132">
        <f t="shared" si="12"/>
        <v>0</v>
      </c>
      <c r="AG27" s="132">
        <f t="shared" si="13"/>
        <v>14</v>
      </c>
    </row>
  </sheetData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45</vt:i4>
      </vt:variant>
    </vt:vector>
  </HeadingPairs>
  <TitlesOfParts>
    <vt:vector size="45" baseType="lpstr">
      <vt:lpstr>MAP</vt:lpstr>
      <vt:lpstr>GROUPS</vt:lpstr>
      <vt:lpstr>DAY 1-2 FIX</vt:lpstr>
      <vt:lpstr>DAY 3</vt:lpstr>
      <vt:lpstr>DAY 1-2 PTS</vt:lpstr>
      <vt:lpstr>Initial Setup</vt:lpstr>
      <vt:lpstr>Fixtures and Results</vt:lpstr>
      <vt:lpstr>League Table</vt:lpstr>
      <vt:lpstr>Setting</vt:lpstr>
      <vt:lpstr>Deduction</vt:lpstr>
      <vt:lpstr>Initial Setup (2)</vt:lpstr>
      <vt:lpstr>Fixtures and Results (2)</vt:lpstr>
      <vt:lpstr>League Table (2)</vt:lpstr>
      <vt:lpstr>Setting (2)</vt:lpstr>
      <vt:lpstr>Deduction (2)</vt:lpstr>
      <vt:lpstr>Initial Setup (3)</vt:lpstr>
      <vt:lpstr>Fixtures and Results (3)</vt:lpstr>
      <vt:lpstr>League Table (3)</vt:lpstr>
      <vt:lpstr>Setting (3)</vt:lpstr>
      <vt:lpstr>Deduction (3)</vt:lpstr>
      <vt:lpstr>Initial Setup (4)</vt:lpstr>
      <vt:lpstr>Fixtures and Results (4)</vt:lpstr>
      <vt:lpstr>League Table (4)</vt:lpstr>
      <vt:lpstr>Setting (4)</vt:lpstr>
      <vt:lpstr>Deduction (4)</vt:lpstr>
      <vt:lpstr>Initial Setup (5)</vt:lpstr>
      <vt:lpstr>Fixtures and Results (5)</vt:lpstr>
      <vt:lpstr>League Table (5)</vt:lpstr>
      <vt:lpstr>Setting (5)</vt:lpstr>
      <vt:lpstr>Deduction (5)</vt:lpstr>
      <vt:lpstr>Initial Setup (6)</vt:lpstr>
      <vt:lpstr>Fixtures and Results (6)</vt:lpstr>
      <vt:lpstr>League Table (6)</vt:lpstr>
      <vt:lpstr>Setting (6)</vt:lpstr>
      <vt:lpstr>Deduction (6)</vt:lpstr>
      <vt:lpstr>Initial Setup (7)</vt:lpstr>
      <vt:lpstr>Fixtures and Results (7)</vt:lpstr>
      <vt:lpstr>League Table (7)</vt:lpstr>
      <vt:lpstr>Setting (7)</vt:lpstr>
      <vt:lpstr>Deduction (7)</vt:lpstr>
      <vt:lpstr>Initial Setup (8)</vt:lpstr>
      <vt:lpstr>Fixtures and Results (8)</vt:lpstr>
      <vt:lpstr>League Table (8)</vt:lpstr>
      <vt:lpstr>Setting (8)</vt:lpstr>
      <vt:lpstr>Deduction (8)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Atik</dc:creator>
  <cp:lastModifiedBy>ANIL</cp:lastModifiedBy>
  <cp:lastPrinted>2019-03-16T13:02:48Z</cp:lastPrinted>
  <dcterms:created xsi:type="dcterms:W3CDTF">2018-03-22T09:44:46Z</dcterms:created>
  <dcterms:modified xsi:type="dcterms:W3CDTF">2019-04-05T15:52:56Z</dcterms:modified>
</cp:coreProperties>
</file>